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4430" windowHeight="9105" tabRatio="848" activeTab="0"/>
  </bookViews>
  <sheets>
    <sheet name="SUMSHEET" sheetId="1" r:id="rId1"/>
    <sheet name="Public Safety" sheetId="2" r:id="rId2"/>
    <sheet name="P W  Traffic" sheetId="3" r:id="rId3"/>
    <sheet name="P W  Streets" sheetId="4" r:id="rId4"/>
    <sheet name="P W Storm Sewers" sheetId="5" r:id="rId5"/>
    <sheet name="P W Other" sheetId="6" r:id="rId6"/>
    <sheet name="Parks &amp; Pub Prop" sheetId="7" r:id="rId7"/>
    <sheet name="C &amp; ED" sheetId="8" r:id="rId8"/>
    <sheet name="Admin" sheetId="9" r:id="rId9"/>
  </sheets>
  <definedNames>
    <definedName name="_xlnm.Print_Area" localSheetId="7">'C &amp; ED'!$A$1:$H$19</definedName>
    <definedName name="_xlnm.Print_Area" localSheetId="3">'P W  Streets'!$A$1:$H$55</definedName>
    <definedName name="_xlnm.Print_Area" localSheetId="2">'P W  Traffic'!$A$1:$H$28</definedName>
    <definedName name="_xlnm.Print_Area" localSheetId="5">'P W Other'!$A$1:$H$91</definedName>
    <definedName name="_xlnm.Print_Area" localSheetId="4">'P W Storm Sewers'!$A$1:$H$46</definedName>
    <definedName name="_xlnm.Print_Area" localSheetId="6">'Parks &amp; Pub Prop'!$A$1:$H$99</definedName>
    <definedName name="_xlnm.Print_Area" localSheetId="1">'Public Safety'!$A$1:$H$38</definedName>
    <definedName name="_xlnm.Print_Area" localSheetId="0">'SUMSHEET'!$B$1:$I$39</definedName>
    <definedName name="_xlnm.Print_Titles" localSheetId="3">'P W  Streets'!$5:$7</definedName>
    <definedName name="_xlnm.Print_Titles" localSheetId="5">'P W Other'!$5:$7</definedName>
    <definedName name="_xlnm.Print_Titles" localSheetId="6">'Parks &amp; Pub Prop'!$5:$7</definedName>
    <definedName name="_xlnm.Print_Titles" localSheetId="1">'Public Safety'!$4:$5</definedName>
    <definedName name="Z_E3FD00F6_FE72_4876_A22F_33A723B1980A_.wvu.Cols" localSheetId="6" hidden="1">'Parks &amp; Pub Prop'!$J:$L</definedName>
    <definedName name="Z_E3FD00F6_FE72_4876_A22F_33A723B1980A_.wvu.Cols" localSheetId="0" hidden="1">'SUMSHEET'!$C:$C</definedName>
    <definedName name="Z_E3FD00F6_FE72_4876_A22F_33A723B1980A_.wvu.PrintArea" localSheetId="3" hidden="1">'P W  Streets'!$A$1:$F$32</definedName>
    <definedName name="Z_E3FD00F6_FE72_4876_A22F_33A723B1980A_.wvu.PrintArea" localSheetId="5" hidden="1">'P W Other'!$A$1:$C$53</definedName>
    <definedName name="Z_E3FD00F6_FE72_4876_A22F_33A723B1980A_.wvu.PrintArea" localSheetId="4" hidden="1">'P W Storm Sewers'!$A$1:$F$39</definedName>
    <definedName name="Z_E3FD00F6_FE72_4876_A22F_33A723B1980A_.wvu.PrintArea" localSheetId="6" hidden="1">'Parks &amp; Pub Prop'!$J$1:$R$55</definedName>
    <definedName name="Z_E3FD00F6_FE72_4876_A22F_33A723B1980A_.wvu.PrintArea" localSheetId="1" hidden="1">'Public Safety'!$A$1:$D$15</definedName>
    <definedName name="Z_E3FD00F6_FE72_4876_A22F_33A723B1980A_.wvu.PrintArea" localSheetId="0" hidden="1">'SUMSHEET'!$B$1:$I$34</definedName>
    <definedName name="Z_E3FD00F6_FE72_4876_A22F_33A723B1980A_.wvu.Rows" localSheetId="3" hidden="1">'P W  Streets'!#REF!,'P W  Streets'!$26:$26,'P W  Streets'!#REF!,'P W  Streets'!#REF!</definedName>
    <definedName name="Z_E3FD00F6_FE72_4876_A22F_33A723B1980A_.wvu.Rows" localSheetId="5" hidden="1">'P W Other'!$40:$40,'P W Other'!#REF!,'P W Other'!$53:$53</definedName>
    <definedName name="Z_E3FD00F6_FE72_4876_A22F_33A723B1980A_.wvu.Rows" localSheetId="4" hidden="1">'P W Storm Sewers'!$7:$7</definedName>
    <definedName name="Z_E3FD00F6_FE72_4876_A22F_33A723B1980A_.wvu.Rows" localSheetId="6" hidden="1">'Parks &amp; Pub Prop'!#REF!</definedName>
  </definedNames>
  <calcPr fullCalcOnLoad="1"/>
</workbook>
</file>

<file path=xl/sharedStrings.xml><?xml version="1.0" encoding="utf-8"?>
<sst xmlns="http://schemas.openxmlformats.org/spreadsheetml/2006/main" count="506" uniqueCount="190">
  <si>
    <t>CITY  OF  BETHLEHEM</t>
  </si>
  <si>
    <t>NON  UTILITY  CAPITAL  IMPROVEMENT  PROGRAM</t>
  </si>
  <si>
    <t>FUNDING/SPENDING SCHEDULE</t>
  </si>
  <si>
    <t>PROJECT</t>
  </si>
  <si>
    <t>DESCRIPTION</t>
  </si>
  <si>
    <t>FUNDING</t>
  </si>
  <si>
    <t>TOTAL</t>
  </si>
  <si>
    <t>BOND</t>
  </si>
  <si>
    <t>FEDERAL</t>
  </si>
  <si>
    <t>STATE</t>
  </si>
  <si>
    <t>LIQUID FUELS</t>
  </si>
  <si>
    <t>1.  North Street</t>
  </si>
  <si>
    <t>PUBLIC WORKS--STREETS</t>
  </si>
  <si>
    <t>PUBLIC WORKS--STORM SEWERS</t>
  </si>
  <si>
    <t>PUBLIC WORKS--OTHER PROJECTS</t>
  </si>
  <si>
    <t>PARKS &amp; PUBLIC PROPERTY</t>
  </si>
  <si>
    <t>TOTALS</t>
  </si>
  <si>
    <t>SUMMARY SHEET</t>
  </si>
  <si>
    <t>SPENDING SCHEDULE</t>
  </si>
  <si>
    <t xml:space="preserve">      BOND</t>
  </si>
  <si>
    <t xml:space="preserve">      FEDERAL</t>
  </si>
  <si>
    <t xml:space="preserve">      LIQUID FUELS</t>
  </si>
  <si>
    <t xml:space="preserve">      STATE</t>
  </si>
  <si>
    <t>SPENDING  SCHEDULE</t>
  </si>
  <si>
    <t>CDBG</t>
  </si>
  <si>
    <t xml:space="preserve">      CDBG</t>
  </si>
  <si>
    <t xml:space="preserve">         Street Projects</t>
  </si>
  <si>
    <t xml:space="preserve">SPENDING  </t>
  </si>
  <si>
    <t xml:space="preserve">       New St. to Center St.</t>
  </si>
  <si>
    <t xml:space="preserve">        Costs for CDBG Eligible</t>
  </si>
  <si>
    <t xml:space="preserve">       Jischke St to 3rd St</t>
  </si>
  <si>
    <t>PUBLIC SAFETY</t>
  </si>
  <si>
    <t>PUBLIC WORKS STREETS</t>
  </si>
  <si>
    <t>PUBLIC WORKS OTHER PROJECTS</t>
  </si>
  <si>
    <t xml:space="preserve">      OTHER</t>
  </si>
  <si>
    <t>OTHER</t>
  </si>
  <si>
    <t>PUBLIC WORKS-</t>
  </si>
  <si>
    <t>STORM SEWERS</t>
  </si>
  <si>
    <t xml:space="preserve">1.  TR/Isolated Intersections </t>
  </si>
  <si>
    <t xml:space="preserve">2.  TR/Traffic Safety Imprv. </t>
  </si>
  <si>
    <t>PUBLIC WORKS - TRAFFIC</t>
  </si>
  <si>
    <t>PUBLIC WORKS-TRAFFIC</t>
  </si>
  <si>
    <t xml:space="preserve">           Swale Improvement</t>
  </si>
  <si>
    <t xml:space="preserve">      BOND </t>
  </si>
  <si>
    <t>1.  Stefko Drainage Swale</t>
  </si>
  <si>
    <t xml:space="preserve">       Carlton to Montclair </t>
  </si>
  <si>
    <t xml:space="preserve">     STATE</t>
  </si>
  <si>
    <t xml:space="preserve">     BOND</t>
  </si>
  <si>
    <t xml:space="preserve">         Broadway to Summit St.</t>
  </si>
  <si>
    <t xml:space="preserve"> </t>
  </si>
  <si>
    <t>2.  Carlton Avenue</t>
  </si>
  <si>
    <t xml:space="preserve">       the Monocacy Creek</t>
  </si>
  <si>
    <t xml:space="preserve">2.  W. Goepp St. </t>
  </si>
  <si>
    <t xml:space="preserve">  SCHEDULE</t>
  </si>
  <si>
    <t xml:space="preserve">      Acquisition/Replacement</t>
  </si>
  <si>
    <t xml:space="preserve">         Main Street to N. New Street</t>
  </si>
  <si>
    <t xml:space="preserve">         William to Arnold</t>
  </si>
  <si>
    <t xml:space="preserve">      OTHER (RAILROAD)</t>
  </si>
  <si>
    <t xml:space="preserve">       Prospect Ave. to Kichline St.</t>
  </si>
  <si>
    <t>3.  Old Brick Sewer</t>
  </si>
  <si>
    <t xml:space="preserve">4.  Johnston Drive </t>
  </si>
  <si>
    <t xml:space="preserve">5.  West Laurel Street to </t>
  </si>
  <si>
    <t>6.  East Boulevard</t>
  </si>
  <si>
    <t xml:space="preserve">        (Roadway and Service</t>
  </si>
  <si>
    <r>
      <t>3.   West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Packer Ave</t>
    </r>
  </si>
  <si>
    <t xml:space="preserve">         Lay-bys Reconstruction</t>
  </si>
  <si>
    <t xml:space="preserve">          Phase III</t>
  </si>
  <si>
    <t xml:space="preserve">      Masslich Street to New </t>
  </si>
  <si>
    <t xml:space="preserve">        Street (Radley)</t>
  </si>
  <si>
    <t xml:space="preserve">     Boyd Street Southwardly </t>
  </si>
  <si>
    <t xml:space="preserve">      to Lansdale Avenue</t>
  </si>
  <si>
    <t xml:space="preserve">       Program</t>
  </si>
  <si>
    <t>1.  Ambulance Replacement/Remount Plan</t>
  </si>
  <si>
    <t xml:space="preserve">        Montclair Ave to Brodhead Ave</t>
  </si>
  <si>
    <t>1.  City Center Improvements</t>
  </si>
  <si>
    <t xml:space="preserve">      OTHER (MORAV COL)</t>
  </si>
  <si>
    <t xml:space="preserve">    STATE</t>
  </si>
  <si>
    <t>COMMUNITY &amp; ECONOMIC DEVELOPMENT</t>
  </si>
  <si>
    <t>COMMUNITY AND ECONOMIC DEVEL.</t>
  </si>
  <si>
    <t>Recycling</t>
  </si>
  <si>
    <t>4.  West Packer Avenue</t>
  </si>
  <si>
    <t>5.  Public Works Engineering</t>
  </si>
  <si>
    <t>6.  West Garrison Street</t>
  </si>
  <si>
    <t xml:space="preserve">       (Mangan Street west to old Coke</t>
  </si>
  <si>
    <t>2.  Facility Capital Improvement Plan</t>
  </si>
  <si>
    <t>3.  Fire House Improvements</t>
  </si>
  <si>
    <t>4.  General Pool Improvements</t>
  </si>
  <si>
    <t>5.  Mechanical System Upgrades</t>
  </si>
  <si>
    <t xml:space="preserve">     OTHER</t>
  </si>
  <si>
    <t>7.  E. 5th Street</t>
  </si>
  <si>
    <t xml:space="preserve">8.  City Hall Complex Parking </t>
  </si>
  <si>
    <t>6.  Monocacy Park Improvements</t>
  </si>
  <si>
    <t xml:space="preserve">     COUNTY</t>
  </si>
  <si>
    <t>COUNTY</t>
  </si>
  <si>
    <t>Administration</t>
  </si>
  <si>
    <t>7.  Linden Street Storm</t>
  </si>
  <si>
    <t xml:space="preserve">     Sewer Upgrade/Repl.</t>
  </si>
  <si>
    <t xml:space="preserve">BOND </t>
  </si>
  <si>
    <t>9.  Fourth Avenue</t>
  </si>
  <si>
    <t>10.  West Broad Street</t>
  </si>
  <si>
    <t xml:space="preserve">       Plant-curb and sidewalk)</t>
  </si>
  <si>
    <t xml:space="preserve">    FEDERAL</t>
  </si>
  <si>
    <t xml:space="preserve">      Streetscape</t>
  </si>
  <si>
    <t xml:space="preserve">     BOND  (2013)</t>
  </si>
  <si>
    <t>BOND  (2013)</t>
  </si>
  <si>
    <t>1.  IT Improvement Plan</t>
  </si>
  <si>
    <t>12. South Bethlehem Greenway</t>
  </si>
  <si>
    <t>FEMA/PEMA</t>
  </si>
  <si>
    <t>ADMINISTRATION</t>
  </si>
  <si>
    <t xml:space="preserve">    (Johnston Park dam area)</t>
  </si>
  <si>
    <t>7.  Monocacy Park Improvements</t>
  </si>
  <si>
    <t>8.  Park/Playground Improvements</t>
  </si>
  <si>
    <t>9.  Municipal Ice Rink</t>
  </si>
  <si>
    <t xml:space="preserve">11.  Sand Island Improvements </t>
  </si>
  <si>
    <t xml:space="preserve">    (Illick's Mill area)</t>
  </si>
  <si>
    <t xml:space="preserve">      BOND 2013</t>
  </si>
  <si>
    <t>BOND 2013</t>
  </si>
  <si>
    <t>(2014--2018)</t>
  </si>
  <si>
    <t xml:space="preserve">      BOND  </t>
  </si>
  <si>
    <t>5. Shredding Truck</t>
  </si>
  <si>
    <t>10.  Roof/Safety Code</t>
  </si>
  <si>
    <t xml:space="preserve">     STATE </t>
  </si>
  <si>
    <t xml:space="preserve">      Pavilion</t>
  </si>
  <si>
    <t>13.  Eastern Gateway</t>
  </si>
  <si>
    <t xml:space="preserve">    OTHER</t>
  </si>
  <si>
    <t xml:space="preserve">       Fields Connections</t>
  </si>
  <si>
    <t xml:space="preserve">    BOND 2013</t>
  </si>
  <si>
    <t xml:space="preserve">     BOND 2013</t>
  </si>
  <si>
    <t xml:space="preserve">    FEMA/PEMA</t>
  </si>
  <si>
    <t xml:space="preserve">      Microwave Links</t>
  </si>
  <si>
    <t xml:space="preserve">      from 7.7 to 7.14</t>
  </si>
  <si>
    <t xml:space="preserve">      BOND (2013)</t>
  </si>
  <si>
    <t>11.  3rd &amp; 4th Streets Streetscape/</t>
  </si>
  <si>
    <t xml:space="preserve">        Sidewalks</t>
  </si>
  <si>
    <t>12.  New Street - 3rd to 4th Streets</t>
  </si>
  <si>
    <t>8.  Fifth Street-Buchanan to</t>
  </si>
  <si>
    <t xml:space="preserve">       Fillmore</t>
  </si>
  <si>
    <t xml:space="preserve">     LIQUID FUELS</t>
  </si>
  <si>
    <t>1.   Lynn Ave. Bridge</t>
  </si>
  <si>
    <t>2.   High St. Bridge</t>
  </si>
  <si>
    <t>3.   Bridge Repair</t>
  </si>
  <si>
    <t xml:space="preserve">4.   Main Street </t>
  </si>
  <si>
    <t xml:space="preserve">5.   Street Overlay </t>
  </si>
  <si>
    <t xml:space="preserve">     BOND (2009)</t>
  </si>
  <si>
    <t xml:space="preserve">      Drainage Structures </t>
  </si>
  <si>
    <t xml:space="preserve">       Information System</t>
  </si>
  <si>
    <t xml:space="preserve">        Electrical Bureau </t>
  </si>
  <si>
    <t>10.  Aerial Bucket Truck</t>
  </si>
  <si>
    <t xml:space="preserve">       Bureau</t>
  </si>
  <si>
    <t xml:space="preserve">       Mechanical Bureau</t>
  </si>
  <si>
    <t xml:space="preserve">       Truck Lift</t>
  </si>
  <si>
    <t xml:space="preserve">         Duty Large Dump</t>
  </si>
  <si>
    <t xml:space="preserve">          Truck</t>
  </si>
  <si>
    <t>15.   Streets Mack Heavy</t>
  </si>
  <si>
    <t xml:space="preserve">         Duty Medium Dump</t>
  </si>
  <si>
    <t xml:space="preserve">           5-Ton Vibratory</t>
  </si>
  <si>
    <t xml:space="preserve">         Asphalt Paving Roller</t>
  </si>
  <si>
    <t xml:space="preserve">         Utility Pickup Truck</t>
  </si>
  <si>
    <t xml:space="preserve">         Backhoe Loader</t>
  </si>
  <si>
    <t>BOND (2009)</t>
  </si>
  <si>
    <t xml:space="preserve">BOND     </t>
  </si>
  <si>
    <t>2.  Flood Control System</t>
  </si>
  <si>
    <t>3. Fire Apparatus Replacement Plan</t>
  </si>
  <si>
    <t>4.  Replacement of 911 Radio System</t>
  </si>
  <si>
    <t>5.  911 Radio System Software Upgrade</t>
  </si>
  <si>
    <t>BOND (2013)</t>
  </si>
  <si>
    <t xml:space="preserve">       (1-New) for Electrical</t>
  </si>
  <si>
    <t xml:space="preserve">        (2-Replacements)</t>
  </si>
  <si>
    <t>FUNDING/SPENDING SCHEDULE 2014-2018</t>
  </si>
  <si>
    <t>14.  Greenway/Saucon Park Ball</t>
  </si>
  <si>
    <t>15.  Stone Wall Renovations</t>
  </si>
  <si>
    <t>16.  Vehicle/Equipment</t>
  </si>
  <si>
    <t>17.  FEMA/PEMA</t>
  </si>
  <si>
    <t>FEDERAl</t>
  </si>
  <si>
    <t>6.   ADA Curb Ramps</t>
  </si>
  <si>
    <t xml:space="preserve">     ACT 56</t>
  </si>
  <si>
    <t>ACT 56</t>
  </si>
  <si>
    <t>CITY OF BETHLEHEM</t>
  </si>
  <si>
    <t xml:space="preserve">7.   Miscellaneous </t>
  </si>
  <si>
    <t xml:space="preserve">8.   Tree Planting </t>
  </si>
  <si>
    <t xml:space="preserve">9.   Geographic </t>
  </si>
  <si>
    <t>11.  Aerial Bucket Truck</t>
  </si>
  <si>
    <t>12.  Service Truck (new)</t>
  </si>
  <si>
    <t>13.  Mechanical Bureau</t>
  </si>
  <si>
    <t>14.  Street Equipment</t>
  </si>
  <si>
    <t>16.   Streets Mack Heavy</t>
  </si>
  <si>
    <t>17.   Streets Caterpiller</t>
  </si>
  <si>
    <t xml:space="preserve">18.   Streets GMC3500 </t>
  </si>
  <si>
    <t>19.   Streets Caterpiller</t>
  </si>
  <si>
    <t>LAST REVISED 09/16/13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</si>
</sst>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[$-409]dddd\,\ mmmm\ dd\,\ yyyy"/>
    <numFmt numFmtId="167" formatCode="[$-409]d\-mmm\-yy;@"/>
    <numFmt numFmtId="168" formatCode="[$-409]h:mm:ss\ AM/PM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;[Red]#,##0.00"/>
    <numFmt numFmtId="175" formatCode="0.00_);\(0.00\)"/>
    <numFmt numFmtId="176" formatCode="#,##0;[Red]#,##0"/>
  </numFmts>
  <fonts count="43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b/>
      <u val="single"/>
      <sz val="12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name val="Bookman Old Style"/>
      <family val="1"/>
    </font>
    <font>
      <sz val="8"/>
      <name val="Arial"/>
      <family val="2"/>
    </font>
    <font>
      <b/>
      <sz val="12"/>
      <color indexed="12"/>
      <name val="Arial"/>
      <family val="2"/>
    </font>
    <font>
      <strike/>
      <sz val="12"/>
      <name val="Arial"/>
      <family val="2"/>
    </font>
    <font>
      <u val="single"/>
      <strike/>
      <sz val="12"/>
      <name val="Arial"/>
      <family val="2"/>
    </font>
    <font>
      <sz val="14"/>
      <name val="Bookman Old Style"/>
      <family val="1"/>
    </font>
    <font>
      <strike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6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3" fontId="11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41" fontId="3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41" fontId="14" fillId="0" borderId="0" xfId="0" applyNumberFormat="1" applyFont="1" applyAlignment="1">
      <alignment/>
    </xf>
    <xf numFmtId="41" fontId="8" fillId="0" borderId="0" xfId="0" applyNumberFormat="1" applyFont="1" applyAlignment="1">
      <alignment horizontal="left"/>
    </xf>
    <xf numFmtId="41" fontId="8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10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2" fillId="0" borderId="0" xfId="0" applyNumberFormat="1" applyFont="1" applyAlignment="1">
      <alignment horizontal="right"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41" fontId="5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Fill="1" applyAlignment="1">
      <alignment/>
    </xf>
    <xf numFmtId="41" fontId="10" fillId="0" borderId="0" xfId="0" applyNumberFormat="1" applyFont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1" fillId="0" borderId="0" xfId="0" applyNumberFormat="1" applyFont="1" applyAlignment="1" applyProtection="1">
      <alignment/>
      <protection/>
    </xf>
    <xf numFmtId="42" fontId="5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5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1" fontId="1" fillId="0" borderId="10" xfId="0" applyNumberFormat="1" applyFont="1" applyBorder="1" applyAlignment="1" applyProtection="1">
      <alignment/>
      <protection/>
    </xf>
    <xf numFmtId="0" fontId="10" fillId="24" borderId="0" xfId="0" applyFont="1" applyFill="1" applyAlignment="1">
      <alignment horizontal="right"/>
    </xf>
    <xf numFmtId="176" fontId="0" fillId="0" borderId="0" xfId="0" applyNumberFormat="1" applyAlignment="1">
      <alignment/>
    </xf>
    <xf numFmtId="176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 horizontal="right"/>
    </xf>
    <xf numFmtId="41" fontId="1" fillId="0" borderId="11" xfId="0" applyNumberFormat="1" applyFont="1" applyBorder="1" applyAlignment="1">
      <alignment/>
    </xf>
    <xf numFmtId="41" fontId="1" fillId="0" borderId="11" xfId="0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41" fontId="21" fillId="0" borderId="0" xfId="0" applyNumberFormat="1" applyFont="1" applyBorder="1" applyAlignment="1">
      <alignment/>
    </xf>
    <xf numFmtId="41" fontId="22" fillId="0" borderId="0" xfId="0" applyNumberFormat="1" applyFont="1" applyAlignment="1">
      <alignment horizontal="right"/>
    </xf>
    <xf numFmtId="3" fontId="1" fillId="0" borderId="11" xfId="0" applyNumberFormat="1" applyFont="1" applyBorder="1" applyAlignment="1">
      <alignment/>
    </xf>
    <xf numFmtId="41" fontId="1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0" fillId="0" borderId="1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1" fontId="1" fillId="0" borderId="11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2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 horizontal="right"/>
    </xf>
    <xf numFmtId="176" fontId="1" fillId="0" borderId="10" xfId="0" applyNumberFormat="1" applyFont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2" fontId="5" fillId="0" borderId="13" xfId="0" applyNumberFormat="1" applyFont="1" applyBorder="1" applyAlignment="1">
      <alignment/>
    </xf>
    <xf numFmtId="0" fontId="18" fillId="0" borderId="0" xfId="0" applyFont="1" applyAlignment="1">
      <alignment horizontal="center"/>
    </xf>
    <xf numFmtId="3" fontId="14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1" fontId="24" fillId="0" borderId="0" xfId="0" applyNumberFormat="1" applyFont="1" applyAlignment="1">
      <alignment/>
    </xf>
    <xf numFmtId="41" fontId="20" fillId="0" borderId="0" xfId="0" applyNumberFormat="1" applyFont="1" applyFill="1" applyAlignment="1">
      <alignment/>
    </xf>
    <xf numFmtId="41" fontId="24" fillId="0" borderId="10" xfId="0" applyNumberFormat="1" applyFont="1" applyBorder="1" applyAlignment="1">
      <alignment/>
    </xf>
    <xf numFmtId="41" fontId="20" fillId="0" borderId="10" xfId="0" applyNumberFormat="1" applyFont="1" applyFill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10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1" fontId="20" fillId="0" borderId="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41" fontId="2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3" fontId="14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41" fontId="1" fillId="0" borderId="14" xfId="0" applyNumberFormat="1" applyFont="1" applyBorder="1" applyAlignment="1">
      <alignment/>
    </xf>
    <xf numFmtId="41" fontId="1" fillId="0" borderId="14" xfId="0" applyNumberFormat="1" applyFont="1" applyFill="1" applyBorder="1" applyAlignment="1">
      <alignment/>
    </xf>
    <xf numFmtId="41" fontId="24" fillId="0" borderId="11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41" fontId="1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67" fontId="5" fillId="0" borderId="0" xfId="0" applyNumberFormat="1" applyFont="1" applyAlignment="1">
      <alignment horizontal="left"/>
    </xf>
    <xf numFmtId="167" fontId="1" fillId="0" borderId="0" xfId="0" applyNumberFormat="1" applyFont="1" applyAlignment="1">
      <alignment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view="pageBreakPreview" zoomScale="90" zoomScaleSheetLayoutView="90" zoomScalePageLayoutView="0" workbookViewId="0" topLeftCell="A1">
      <selection activeCell="M10" sqref="M10"/>
    </sheetView>
  </sheetViews>
  <sheetFormatPr defaultColWidth="9.140625" defaultRowHeight="12.75"/>
  <cols>
    <col min="1" max="1" width="0.13671875" style="0" customWidth="1"/>
    <col min="2" max="2" width="28.57421875" style="0" bestFit="1" customWidth="1"/>
    <col min="3" max="3" width="9.8515625" style="0" hidden="1" customWidth="1"/>
    <col min="4" max="4" width="15.140625" style="0" customWidth="1"/>
    <col min="5" max="5" width="16.140625" style="0" bestFit="1" customWidth="1"/>
    <col min="6" max="7" width="16.140625" style="0" customWidth="1"/>
    <col min="8" max="8" width="16.57421875" style="0" bestFit="1" customWidth="1"/>
    <col min="9" max="9" width="16.140625" style="0" bestFit="1" customWidth="1"/>
  </cols>
  <sheetData>
    <row r="1" spans="1:9" ht="18">
      <c r="A1" s="202" t="s">
        <v>0</v>
      </c>
      <c r="B1" s="202"/>
      <c r="C1" s="202"/>
      <c r="D1" s="201"/>
      <c r="E1" s="201"/>
      <c r="F1" s="201"/>
      <c r="G1" s="201"/>
      <c r="H1" s="201"/>
      <c r="I1" s="201"/>
    </row>
    <row r="2" spans="1:9" ht="18">
      <c r="A2" s="202" t="s">
        <v>1</v>
      </c>
      <c r="B2" s="202"/>
      <c r="C2" s="202"/>
      <c r="D2" s="201"/>
      <c r="E2" s="201"/>
      <c r="F2" s="201"/>
      <c r="G2" s="201"/>
      <c r="H2" s="201"/>
      <c r="I2" s="201"/>
    </row>
    <row r="3" spans="1:9" ht="18">
      <c r="A3" s="202" t="s">
        <v>2</v>
      </c>
      <c r="B3" s="202"/>
      <c r="C3" s="202"/>
      <c r="D3" s="201"/>
      <c r="E3" s="201"/>
      <c r="F3" s="201"/>
      <c r="G3" s="201"/>
      <c r="H3" s="201"/>
      <c r="I3" s="201"/>
    </row>
    <row r="4" spans="1:9" ht="18">
      <c r="A4" s="202" t="s">
        <v>17</v>
      </c>
      <c r="B4" s="202"/>
      <c r="C4" s="202"/>
      <c r="D4" s="201"/>
      <c r="E4" s="201"/>
      <c r="F4" s="201"/>
      <c r="G4" s="201"/>
      <c r="H4" s="201"/>
      <c r="I4" s="201"/>
    </row>
    <row r="5" spans="1:9" ht="18">
      <c r="A5" s="16"/>
      <c r="B5" s="202" t="s">
        <v>117</v>
      </c>
      <c r="C5" s="202"/>
      <c r="D5" s="201"/>
      <c r="E5" s="201"/>
      <c r="F5" s="201"/>
      <c r="G5" s="201"/>
      <c r="H5" s="201"/>
      <c r="I5" s="201"/>
    </row>
    <row r="8" spans="2:9" ht="18">
      <c r="B8" s="7" t="s">
        <v>5</v>
      </c>
      <c r="D8" s="12">
        <v>2014</v>
      </c>
      <c r="E8" s="12">
        <v>2015</v>
      </c>
      <c r="F8" s="12">
        <v>2016</v>
      </c>
      <c r="G8" s="12">
        <v>2017</v>
      </c>
      <c r="H8" s="12">
        <v>2018</v>
      </c>
      <c r="I8" s="12" t="s">
        <v>16</v>
      </c>
    </row>
    <row r="9" spans="2:8" ht="15.75">
      <c r="B9" s="6"/>
      <c r="G9" s="68"/>
      <c r="H9" s="68"/>
    </row>
    <row r="10" spans="2:9" ht="15.75">
      <c r="B10" s="15" t="s">
        <v>7</v>
      </c>
      <c r="C10" s="14"/>
      <c r="D10" s="92">
        <f>'Public Safety'!C32+'P W  Traffic'!C24+'P W  Streets'!C51+'P W Storm Sewers'!C42+'P W Other'!C84+'Parks &amp; Pub Prop'!C89+Admin!D16</f>
        <v>0</v>
      </c>
      <c r="E10" s="92">
        <f>'Public Safety'!D32+'P W  Traffic'!D24+'P W  Streets'!D51+'P W Storm Sewers'!D42+'P W Other'!D84+'Parks &amp; Pub Prop'!D89+Admin!E16</f>
        <v>5701000</v>
      </c>
      <c r="F10" s="92">
        <f>'Public Safety'!E32+'P W  Traffic'!E24+'P W  Streets'!E51+'P W Storm Sewers'!E42+'P W Other'!E84+'Parks &amp; Pub Prop'!E89+Admin!F16</f>
        <v>0</v>
      </c>
      <c r="G10" s="92">
        <f>'Public Safety'!F32+'P W  Traffic'!F24+'P W  Streets'!F51+'P W Storm Sewers'!F42+'P W Other'!F84+'Parks &amp; Pub Prop'!F89+Admin!G16</f>
        <v>5327700</v>
      </c>
      <c r="H10" s="92">
        <f>'Public Safety'!G32+'P W  Traffic'!G24+'P W  Streets'!G51+'P W Storm Sewers'!G42+'P W Other'!G84+'Parks &amp; Pub Prop'!G89+Admin!H16</f>
        <v>0</v>
      </c>
      <c r="I10" s="67">
        <f>SUM(D10:H10)</f>
        <v>11028700</v>
      </c>
    </row>
    <row r="11" spans="2:9" ht="15.75">
      <c r="B11" s="15" t="s">
        <v>104</v>
      </c>
      <c r="C11" s="14"/>
      <c r="D11" s="92">
        <f>'P W  Traffic'!C23+'P W  Streets'!C50+'P W Other'!C82+'Parks &amp; Pub Prop'!C90</f>
        <v>2643050</v>
      </c>
      <c r="E11" s="92">
        <f>'P W  Traffic'!D23+'P W  Streets'!D50+'P W Other'!D82+'Parks &amp; Pub Prop'!D90</f>
        <v>0</v>
      </c>
      <c r="F11" s="92">
        <f>'P W  Traffic'!E23+'P W  Streets'!E50+'P W Other'!E82+'Parks &amp; Pub Prop'!E90</f>
        <v>0</v>
      </c>
      <c r="G11" s="92">
        <f>'P W  Traffic'!F23+'P W  Streets'!F50+'P W Other'!F82+'Parks &amp; Pub Prop'!F90</f>
        <v>0</v>
      </c>
      <c r="H11" s="92">
        <f>'P W  Traffic'!G23+'P W  Streets'!G50+'P W Other'!G82+'Parks &amp; Pub Prop'!G90</f>
        <v>0</v>
      </c>
      <c r="I11" s="67">
        <f>SUM(D11:H11)</f>
        <v>2643050</v>
      </c>
    </row>
    <row r="12" spans="2:9" ht="15.75">
      <c r="B12" s="119" t="s">
        <v>159</v>
      </c>
      <c r="C12" s="14"/>
      <c r="D12" s="92">
        <f>'P W Other'!C83</f>
        <v>10000</v>
      </c>
      <c r="E12" s="92">
        <f>'P W Other'!D83</f>
        <v>0</v>
      </c>
      <c r="F12" s="92">
        <f>'P W Other'!E83</f>
        <v>0</v>
      </c>
      <c r="G12" s="92">
        <f>'P W Other'!F83</f>
        <v>0</v>
      </c>
      <c r="H12" s="92">
        <f>'P W Other'!G83</f>
        <v>0</v>
      </c>
      <c r="I12" s="67">
        <f>SUM(D12:H12)</f>
        <v>10000</v>
      </c>
    </row>
    <row r="13" spans="2:9" ht="15.75">
      <c r="B13" s="15" t="s">
        <v>24</v>
      </c>
      <c r="C13" s="14"/>
      <c r="D13" s="92">
        <f>'Public Safety'!C34+'P W  Streets'!C52+'P W Other'!C85+'Parks &amp; Pub Prop'!C91</f>
        <v>546882</v>
      </c>
      <c r="E13" s="92">
        <f>'Public Safety'!D34+'P W  Streets'!D52+'P W Other'!D85+'Parks &amp; Pub Prop'!D91</f>
        <v>597000</v>
      </c>
      <c r="F13" s="92">
        <f>'Public Safety'!E34+'P W  Streets'!E52+'P W Other'!E85+'Parks &amp; Pub Prop'!E91</f>
        <v>482000</v>
      </c>
      <c r="G13" s="92">
        <f>'Public Safety'!F34+'P W  Streets'!F52+'P W Other'!F85+'Parks &amp; Pub Prop'!F91</f>
        <v>541000</v>
      </c>
      <c r="H13" s="92">
        <f>'Public Safety'!G34+'P W  Streets'!G52+'P W Other'!G85+'Parks &amp; Pub Prop'!G91</f>
        <v>245000</v>
      </c>
      <c r="I13" s="67">
        <f>SUM(D13:H13)</f>
        <v>2411882</v>
      </c>
    </row>
    <row r="14" spans="2:9" ht="15.75">
      <c r="B14" s="15" t="s">
        <v>8</v>
      </c>
      <c r="C14" s="14"/>
      <c r="D14" s="92">
        <f>'Public Safety'!C36+'P W Other'!C86+'Parks &amp; Pub Prop'!C92</f>
        <v>3844992</v>
      </c>
      <c r="E14" s="92">
        <f>'Public Safety'!D36+'P W Other'!D86+'Parks &amp; Pub Prop'!D92</f>
        <v>1268203</v>
      </c>
      <c r="F14" s="92">
        <f>'Public Safety'!E36+'P W Other'!E86+'Parks &amp; Pub Prop'!E92</f>
        <v>0</v>
      </c>
      <c r="G14" s="92">
        <f>'Public Safety'!F36+'P W Other'!F86+'Parks &amp; Pub Prop'!F92</f>
        <v>600000</v>
      </c>
      <c r="H14" s="92">
        <f>'Public Safety'!G36+'P W Other'!G86+'Parks &amp; Pub Prop'!G92</f>
        <v>1200000</v>
      </c>
      <c r="I14" s="67">
        <f aca="true" t="shared" si="0" ref="I14:I20">SUM(D14:H14)</f>
        <v>6913195</v>
      </c>
    </row>
    <row r="15" spans="2:9" ht="15.75">
      <c r="B15" s="15" t="s">
        <v>9</v>
      </c>
      <c r="C15" s="14"/>
      <c r="D15" s="92">
        <f>'P W Other'!C87+'Parks &amp; Pub Prop'!C93+'C &amp; ED'!C17</f>
        <v>1554455</v>
      </c>
      <c r="E15" s="92">
        <f>'P W Other'!D87+'Parks &amp; Pub Prop'!D93+'C &amp; ED'!D17</f>
        <v>400000</v>
      </c>
      <c r="F15" s="92">
        <f>'P W Other'!E87+'Parks &amp; Pub Prop'!E93+'C &amp; ED'!E17</f>
        <v>0</v>
      </c>
      <c r="G15" s="92">
        <f>'P W Other'!F87+'Parks &amp; Pub Prop'!F93+'C &amp; ED'!F17</f>
        <v>0</v>
      </c>
      <c r="H15" s="92">
        <f>'P W Other'!G87+'Parks &amp; Pub Prop'!G93+'C &amp; ED'!G17</f>
        <v>0</v>
      </c>
      <c r="I15" s="67">
        <f t="shared" si="0"/>
        <v>1954455</v>
      </c>
    </row>
    <row r="16" spans="2:9" ht="15.75">
      <c r="B16" s="15" t="s">
        <v>10</v>
      </c>
      <c r="C16" s="14"/>
      <c r="D16" s="92">
        <f>'P W Storm Sewers'!C43+'P W Other'!C88</f>
        <v>877058</v>
      </c>
      <c r="E16" s="92">
        <f>'P W Storm Sewers'!D43+'P W Other'!D88</f>
        <v>1461750</v>
      </c>
      <c r="F16" s="92">
        <f>'P W Storm Sewers'!E43+'P W Other'!E88</f>
        <v>840000</v>
      </c>
      <c r="G16" s="92">
        <f>'P W Storm Sewers'!F43+'P W Other'!F88</f>
        <v>855000</v>
      </c>
      <c r="H16" s="92">
        <f>'P W Storm Sewers'!G43+'P W Other'!G88</f>
        <v>620000</v>
      </c>
      <c r="I16" s="67">
        <f t="shared" si="0"/>
        <v>4653808</v>
      </c>
    </row>
    <row r="17" spans="2:9" ht="15.75">
      <c r="B17" s="15" t="s">
        <v>107</v>
      </c>
      <c r="C17" s="14"/>
      <c r="D17" s="92">
        <f>'Parks &amp; Pub Prop'!C94</f>
        <v>271000</v>
      </c>
      <c r="E17" s="92">
        <f>'Parks &amp; Pub Prop'!D94</f>
        <v>0</v>
      </c>
      <c r="F17" s="92">
        <f>'Parks &amp; Pub Prop'!E94</f>
        <v>0</v>
      </c>
      <c r="G17" s="92">
        <f>'Parks &amp; Pub Prop'!F94</f>
        <v>0</v>
      </c>
      <c r="H17" s="92">
        <f>'Parks &amp; Pub Prop'!G94</f>
        <v>0</v>
      </c>
      <c r="I17" s="67">
        <f t="shared" si="0"/>
        <v>271000</v>
      </c>
    </row>
    <row r="18" spans="2:9" ht="15.75">
      <c r="B18" s="15" t="s">
        <v>176</v>
      </c>
      <c r="C18" s="14"/>
      <c r="D18" s="92">
        <f>'Public Safety'!C33</f>
        <v>0</v>
      </c>
      <c r="E18" s="92">
        <f>'Public Safety'!D33</f>
        <v>375000</v>
      </c>
      <c r="F18" s="92">
        <f>'Public Safety'!E33</f>
        <v>0</v>
      </c>
      <c r="G18" s="92">
        <f>'Public Safety'!F33</f>
        <v>0</v>
      </c>
      <c r="H18" s="92">
        <f>'Public Safety'!G33</f>
        <v>0</v>
      </c>
      <c r="I18" s="67">
        <f t="shared" si="0"/>
        <v>375000</v>
      </c>
    </row>
    <row r="19" spans="2:9" ht="15.75">
      <c r="B19" s="15" t="s">
        <v>35</v>
      </c>
      <c r="C19" s="14"/>
      <c r="D19" s="92">
        <f>'P W  Streets'!C53+'P W Storm Sewers'!C44+'P W Other'!C89+'Parks &amp; Pub Prop'!C96+'Public Safety'!C35</f>
        <v>923226</v>
      </c>
      <c r="E19" s="92">
        <f>'P W  Streets'!D53+'P W Storm Sewers'!D44+'P W Other'!D89+'Parks &amp; Pub Prop'!D96+'Public Safety'!D35</f>
        <v>718019</v>
      </c>
      <c r="F19" s="92">
        <f>'P W  Streets'!E53+'P W Storm Sewers'!E44+'P W Other'!E89+'Parks &amp; Pub Prop'!E96+'Public Safety'!E35</f>
        <v>1632500</v>
      </c>
      <c r="G19" s="92">
        <f>'P W  Streets'!F53+'P W Storm Sewers'!F44+'P W Other'!F89+'Parks &amp; Pub Prop'!F96+'Public Safety'!F35</f>
        <v>574000</v>
      </c>
      <c r="H19" s="92">
        <f>'P W  Streets'!G53+'P W Storm Sewers'!G44+'P W Other'!G89+'Parks &amp; Pub Prop'!G96+'Public Safety'!G35</f>
        <v>1637000</v>
      </c>
      <c r="I19" s="67">
        <f t="shared" si="0"/>
        <v>5484745</v>
      </c>
    </row>
    <row r="20" spans="2:9" ht="15.75">
      <c r="B20" s="15" t="s">
        <v>93</v>
      </c>
      <c r="C20" s="14"/>
      <c r="D20" s="113">
        <f>'Parks &amp; Pub Prop'!C95</f>
        <v>386589</v>
      </c>
      <c r="E20" s="113">
        <f>'Parks &amp; Pub Prop'!D95</f>
        <v>0</v>
      </c>
      <c r="F20" s="113">
        <f>'Parks &amp; Pub Prop'!E95</f>
        <v>0</v>
      </c>
      <c r="G20" s="113">
        <f>'Parks &amp; Pub Prop'!F95</f>
        <v>0</v>
      </c>
      <c r="H20" s="113">
        <f>'Parks &amp; Pub Prop'!G95</f>
        <v>0</v>
      </c>
      <c r="I20" s="74">
        <f t="shared" si="0"/>
        <v>386589</v>
      </c>
    </row>
    <row r="21" spans="2:9" ht="16.5" thickBot="1">
      <c r="B21" s="15" t="s">
        <v>16</v>
      </c>
      <c r="C21" s="14"/>
      <c r="D21" s="93">
        <f aca="true" t="shared" si="1" ref="D21:I21">SUM(D10:D20)</f>
        <v>11057252</v>
      </c>
      <c r="E21" s="93">
        <f t="shared" si="1"/>
        <v>10520972</v>
      </c>
      <c r="F21" s="93">
        <f t="shared" si="1"/>
        <v>2954500</v>
      </c>
      <c r="G21" s="166">
        <f t="shared" si="1"/>
        <v>7897700</v>
      </c>
      <c r="H21" s="166">
        <f t="shared" si="1"/>
        <v>3702000</v>
      </c>
      <c r="I21" s="93">
        <f t="shared" si="1"/>
        <v>36132424</v>
      </c>
    </row>
    <row r="22" spans="2:9" ht="15.75" thickTop="1">
      <c r="B22" s="14"/>
      <c r="C22" s="14"/>
      <c r="D22" s="14"/>
      <c r="E22" s="14"/>
      <c r="F22" s="14"/>
      <c r="I22" s="14"/>
    </row>
    <row r="23" spans="2:9" ht="15">
      <c r="B23" s="14"/>
      <c r="C23" s="14"/>
      <c r="D23" s="14"/>
      <c r="E23" s="14"/>
      <c r="F23" s="14"/>
      <c r="I23" s="14"/>
    </row>
    <row r="24" spans="2:9" ht="15">
      <c r="B24" s="14"/>
      <c r="C24" s="14"/>
      <c r="D24" s="14"/>
      <c r="E24" s="14"/>
      <c r="F24" s="14"/>
      <c r="I24" s="14"/>
    </row>
    <row r="25" spans="2:9" ht="18">
      <c r="B25" s="15" t="s">
        <v>27</v>
      </c>
      <c r="C25" s="14"/>
      <c r="D25" s="12">
        <v>2014</v>
      </c>
      <c r="E25" s="12">
        <v>2015</v>
      </c>
      <c r="F25" s="12">
        <v>2016</v>
      </c>
      <c r="G25" s="12">
        <v>2017</v>
      </c>
      <c r="H25" s="12">
        <v>2018</v>
      </c>
      <c r="I25" s="20" t="s">
        <v>6</v>
      </c>
    </row>
    <row r="26" spans="2:9" ht="16.5" thickBot="1">
      <c r="B26" s="66" t="s">
        <v>53</v>
      </c>
      <c r="C26" s="14"/>
      <c r="D26" s="92">
        <f>'Public Safety'!C30+'P W  Traffic'!C21+'P W  Streets'!C48+'P W Storm Sewers'!C40+'P W Other'!C79+'Parks &amp; Pub Prop'!C86+'C &amp; ED'!C15+Admin!D14</f>
        <v>10257252</v>
      </c>
      <c r="E26" s="92">
        <f>'Public Safety'!D30+'P W  Traffic'!D21+'P W  Streets'!D48+'P W Storm Sewers'!D40+'P W Other'!D79+'Parks &amp; Pub Prop'!D86+'C &amp; ED'!D15+Admin!E14</f>
        <v>9843472</v>
      </c>
      <c r="F26" s="92">
        <f>'Public Safety'!E30+'P W  Traffic'!E21+'P W  Streets'!E48+'P W Storm Sewers'!E40+'P W Other'!E79+'Parks &amp; Pub Prop'!E86+'C &amp; ED'!E15+Admin!F14</f>
        <v>4432000</v>
      </c>
      <c r="G26" s="92">
        <f>'Public Safety'!F30+'P W  Traffic'!F21+'P W  Streets'!F48+'P W Storm Sewers'!F40+'P W Other'!F79+'Parks &amp; Pub Prop'!F86+'C &amp; ED'!F15+Admin!G14</f>
        <v>6472700</v>
      </c>
      <c r="H26" s="92">
        <f>'Public Safety'!G30+'P W  Traffic'!G21+'P W  Streets'!G48+'P W Storm Sewers'!G40+'P W Other'!G79+'Parks &amp; Pub Prop'!G86+'C &amp; ED'!G15+Admin!H14</f>
        <v>5127000</v>
      </c>
      <c r="I26" s="93">
        <f>SUM(D26:H26)</f>
        <v>36132424</v>
      </c>
    </row>
    <row r="27" spans="2:9" ht="15.75" thickTop="1">
      <c r="B27" s="14"/>
      <c r="C27" s="14"/>
      <c r="D27" s="65"/>
      <c r="E27" s="14"/>
      <c r="F27" s="14"/>
      <c r="G27" s="14"/>
      <c r="H27" s="14"/>
      <c r="I27" s="14"/>
    </row>
    <row r="28" spans="2:9" ht="15">
      <c r="B28" s="14"/>
      <c r="C28" s="14"/>
      <c r="D28" s="65"/>
      <c r="E28" s="14"/>
      <c r="F28" s="14"/>
      <c r="G28" s="14"/>
      <c r="H28" s="14"/>
      <c r="I28" s="14"/>
    </row>
    <row r="29" spans="2:9" ht="15.75">
      <c r="B29" s="203" t="s">
        <v>189</v>
      </c>
      <c r="C29" s="204"/>
      <c r="D29" s="65"/>
      <c r="E29" s="14"/>
      <c r="F29" s="14"/>
      <c r="G29" s="14"/>
      <c r="H29" s="14"/>
      <c r="I29" s="14"/>
    </row>
    <row r="30" spans="2:9" ht="15.75">
      <c r="B30" s="15"/>
      <c r="C30" s="14"/>
      <c r="D30" s="65"/>
      <c r="E30" s="14"/>
      <c r="F30" s="14"/>
      <c r="G30" s="14"/>
      <c r="H30" s="14"/>
      <c r="I30" s="14"/>
    </row>
    <row r="31" spans="2:8" ht="15.75">
      <c r="B31" s="200"/>
      <c r="C31" s="201"/>
      <c r="D31" s="201"/>
      <c r="E31" s="201"/>
      <c r="F31" s="69"/>
      <c r="G31" s="14"/>
      <c r="H31" s="14"/>
    </row>
    <row r="32" s="29" customFormat="1" ht="14.25"/>
    <row r="33" s="29" customFormat="1" ht="14.25"/>
    <row r="35" spans="2:9" ht="14.25">
      <c r="B35" s="2"/>
      <c r="C35" s="2"/>
      <c r="D35" s="4"/>
      <c r="E35" s="4"/>
      <c r="F35" s="4"/>
      <c r="G35" s="4"/>
      <c r="H35" s="4"/>
      <c r="I35" s="4"/>
    </row>
    <row r="36" spans="4:9" ht="15">
      <c r="D36" s="1"/>
      <c r="E36" s="1"/>
      <c r="F36" s="1"/>
      <c r="G36" s="1"/>
      <c r="H36" s="1"/>
      <c r="I36" s="1"/>
    </row>
    <row r="37" spans="3:9" ht="14.25">
      <c r="C37" s="2"/>
      <c r="D37" s="4"/>
      <c r="E37" s="4"/>
      <c r="F37" s="4"/>
      <c r="G37" s="4"/>
      <c r="H37" s="4"/>
      <c r="I37" s="4"/>
    </row>
    <row r="38" spans="3:9" ht="14.25">
      <c r="C38" s="2"/>
      <c r="D38" s="4"/>
      <c r="E38" s="4"/>
      <c r="F38" s="4"/>
      <c r="G38" s="4"/>
      <c r="H38" s="4"/>
      <c r="I38" s="4"/>
    </row>
    <row r="39" spans="3:9" ht="14.25">
      <c r="C39" s="2"/>
      <c r="D39" s="4"/>
      <c r="E39" s="4"/>
      <c r="F39" s="4"/>
      <c r="G39" s="4"/>
      <c r="H39" s="4"/>
      <c r="I39" s="4"/>
    </row>
    <row r="40" spans="3:9" ht="14.25">
      <c r="C40" s="2"/>
      <c r="D40" s="4"/>
      <c r="E40" s="4"/>
      <c r="F40" s="4"/>
      <c r="G40" s="4"/>
      <c r="H40" s="4"/>
      <c r="I40" s="4"/>
    </row>
    <row r="41" spans="3:9" ht="14.25">
      <c r="C41" s="2"/>
      <c r="D41" s="4"/>
      <c r="E41" s="4"/>
      <c r="F41" s="4"/>
      <c r="G41" s="4"/>
      <c r="H41" s="4"/>
      <c r="I41" s="4"/>
    </row>
    <row r="42" spans="3:9" ht="14.25">
      <c r="C42" s="2"/>
      <c r="D42" s="4"/>
      <c r="E42" s="4"/>
      <c r="F42" s="4"/>
      <c r="G42" s="4"/>
      <c r="H42" s="4"/>
      <c r="I42" s="4"/>
    </row>
    <row r="43" spans="2:9" ht="14.25">
      <c r="B43" s="2"/>
      <c r="C43" s="2"/>
      <c r="D43" s="4"/>
      <c r="E43" s="4"/>
      <c r="F43" s="4"/>
      <c r="G43" s="4"/>
      <c r="H43" s="4"/>
      <c r="I43" s="4"/>
    </row>
    <row r="44" spans="4:9" ht="15">
      <c r="D44" s="1"/>
      <c r="E44" s="1"/>
      <c r="F44" s="1"/>
      <c r="G44" s="1"/>
      <c r="H44" s="1"/>
      <c r="I44" s="1"/>
    </row>
    <row r="45" spans="3:9" ht="14.25">
      <c r="C45" s="2"/>
      <c r="D45" s="4"/>
      <c r="E45" s="4"/>
      <c r="F45" s="4"/>
      <c r="G45" s="4"/>
      <c r="H45" s="4"/>
      <c r="I45" s="4"/>
    </row>
    <row r="46" spans="3:9" ht="14.25">
      <c r="C46" s="2"/>
      <c r="D46" s="4"/>
      <c r="E46" s="4"/>
      <c r="F46" s="4"/>
      <c r="G46" s="4"/>
      <c r="H46" s="4"/>
      <c r="I46" s="4"/>
    </row>
    <row r="47" spans="3:9" ht="14.25">
      <c r="C47" s="2"/>
      <c r="D47" s="4"/>
      <c r="E47" s="4"/>
      <c r="F47" s="4"/>
      <c r="G47" s="4"/>
      <c r="H47" s="4"/>
      <c r="I47" s="4"/>
    </row>
    <row r="48" spans="3:9" ht="14.25">
      <c r="C48" s="2"/>
      <c r="D48" s="4"/>
      <c r="E48" s="4"/>
      <c r="F48" s="4"/>
      <c r="G48" s="4"/>
      <c r="H48" s="4"/>
      <c r="I48" s="4"/>
    </row>
    <row r="49" spans="3:9" ht="14.25">
      <c r="C49" s="2"/>
      <c r="D49" s="4"/>
      <c r="E49" s="4"/>
      <c r="F49" s="4"/>
      <c r="G49" s="4"/>
      <c r="H49" s="4"/>
      <c r="I49" s="4"/>
    </row>
    <row r="50" spans="3:9" ht="14.25">
      <c r="C50" s="2"/>
      <c r="D50" s="4"/>
      <c r="E50" s="4"/>
      <c r="F50" s="4"/>
      <c r="G50" s="4"/>
      <c r="H50" s="4"/>
      <c r="I50" s="4"/>
    </row>
    <row r="51" spans="3:9" ht="14.25">
      <c r="C51" s="2"/>
      <c r="D51" s="4"/>
      <c r="E51" s="4"/>
      <c r="F51" s="4"/>
      <c r="G51" s="4"/>
      <c r="H51" s="4"/>
      <c r="I51" s="4"/>
    </row>
    <row r="52" spans="3:9" ht="14.25">
      <c r="C52" s="2"/>
      <c r="D52" s="4"/>
      <c r="E52" s="4"/>
      <c r="F52" s="4"/>
      <c r="G52" s="4"/>
      <c r="H52" s="4"/>
      <c r="I52" s="4"/>
    </row>
    <row r="53" spans="3:9" ht="14.25">
      <c r="C53" s="2"/>
      <c r="D53" s="4"/>
      <c r="E53" s="4"/>
      <c r="F53" s="4"/>
      <c r="G53" s="4"/>
      <c r="H53" s="4"/>
      <c r="I53" s="4"/>
    </row>
    <row r="54" spans="3:9" ht="14.25">
      <c r="C54" s="2"/>
      <c r="D54" s="4"/>
      <c r="E54" s="4"/>
      <c r="F54" s="4"/>
      <c r="G54" s="4"/>
      <c r="H54" s="4"/>
      <c r="I54" s="4"/>
    </row>
    <row r="55" spans="2:8" ht="14.25">
      <c r="B55" s="2"/>
      <c r="D55" s="5"/>
      <c r="E55" s="5"/>
      <c r="F55" s="5"/>
      <c r="G55" s="5"/>
      <c r="H55" s="5"/>
    </row>
    <row r="56" spans="4:9" ht="15">
      <c r="D56" s="1"/>
      <c r="E56" s="1"/>
      <c r="F56" s="1"/>
      <c r="G56" s="1"/>
      <c r="H56" s="1"/>
      <c r="I56" s="1"/>
    </row>
    <row r="57" spans="3:9" ht="14.25">
      <c r="C57" s="2"/>
      <c r="D57" s="4"/>
      <c r="E57" s="4"/>
      <c r="F57" s="4"/>
      <c r="G57" s="4"/>
      <c r="H57" s="4"/>
      <c r="I57" s="4"/>
    </row>
    <row r="58" spans="3:9" ht="14.25">
      <c r="C58" s="2"/>
      <c r="D58" s="4"/>
      <c r="E58" s="4"/>
      <c r="F58" s="4"/>
      <c r="G58" s="4"/>
      <c r="H58" s="4"/>
      <c r="I58" s="4"/>
    </row>
    <row r="59" spans="3:9" ht="14.25">
      <c r="C59" s="2"/>
      <c r="D59" s="4"/>
      <c r="E59" s="4"/>
      <c r="F59" s="4"/>
      <c r="G59" s="4"/>
      <c r="H59" s="4"/>
      <c r="I59" s="4"/>
    </row>
    <row r="60" spans="3:9" ht="14.25">
      <c r="C60" s="2"/>
      <c r="D60" s="4"/>
      <c r="E60" s="4"/>
      <c r="F60" s="4"/>
      <c r="G60" s="4"/>
      <c r="H60" s="4"/>
      <c r="I60" s="4"/>
    </row>
    <row r="61" spans="3:9" ht="14.25">
      <c r="C61" s="2"/>
      <c r="D61" s="4"/>
      <c r="E61" s="4"/>
      <c r="F61" s="4"/>
      <c r="G61" s="4"/>
      <c r="H61" s="4"/>
      <c r="I61" s="4"/>
    </row>
    <row r="62" spans="3:9" ht="14.25">
      <c r="C62" s="2"/>
      <c r="D62" s="4"/>
      <c r="E62" s="4"/>
      <c r="F62" s="4"/>
      <c r="G62" s="4"/>
      <c r="H62" s="4"/>
      <c r="I62" s="4"/>
    </row>
    <row r="63" spans="3:9" ht="14.25">
      <c r="C63" s="2"/>
      <c r="D63" s="4"/>
      <c r="E63" s="4"/>
      <c r="F63" s="4"/>
      <c r="G63" s="4"/>
      <c r="H63" s="4"/>
      <c r="I63" s="4"/>
    </row>
    <row r="64" spans="3:9" ht="14.25">
      <c r="C64" s="2"/>
      <c r="D64" s="4"/>
      <c r="E64" s="4"/>
      <c r="F64" s="4"/>
      <c r="G64" s="4"/>
      <c r="H64" s="4"/>
      <c r="I64" s="4"/>
    </row>
    <row r="65" spans="2:9" ht="14.25">
      <c r="B65" s="4"/>
      <c r="C65" s="4"/>
      <c r="D65" s="4"/>
      <c r="E65" s="4"/>
      <c r="F65" s="4"/>
      <c r="G65" s="4"/>
      <c r="H65" s="4"/>
      <c r="I65" s="4"/>
    </row>
    <row r="66" spans="2:9" ht="14.25">
      <c r="B66" s="4"/>
      <c r="C66" s="4"/>
      <c r="D66" s="4"/>
      <c r="E66" s="4"/>
      <c r="F66" s="4"/>
      <c r="G66" s="4"/>
      <c r="H66" s="4"/>
      <c r="I66" s="4"/>
    </row>
    <row r="87" spans="4:8" ht="12.75">
      <c r="D87" s="5"/>
      <c r="E87" s="5"/>
      <c r="F87" s="5"/>
      <c r="G87" s="5"/>
      <c r="H87" s="5"/>
    </row>
    <row r="89" spans="4:8" ht="12.75">
      <c r="D89" s="5"/>
      <c r="E89" s="5"/>
      <c r="F89" s="5"/>
      <c r="G89" s="5"/>
      <c r="H89" s="5"/>
    </row>
    <row r="92" spans="4:8" ht="12.75">
      <c r="D92" s="5"/>
      <c r="E92" s="5"/>
      <c r="F92" s="5"/>
      <c r="G92" s="5"/>
      <c r="H92" s="5"/>
    </row>
    <row r="97" spans="4:8" ht="12.75">
      <c r="D97" s="5"/>
      <c r="E97" s="5"/>
      <c r="F97" s="5"/>
      <c r="G97" s="5"/>
      <c r="H97" s="5"/>
    </row>
    <row r="102" spans="4:8" ht="12.75">
      <c r="D102" s="10"/>
      <c r="E102" s="10"/>
      <c r="F102" s="10"/>
      <c r="G102" s="10"/>
      <c r="H102" s="10"/>
    </row>
    <row r="105" ht="12.75">
      <c r="C105" s="11"/>
    </row>
    <row r="114" spans="4:8" ht="12.75">
      <c r="D114" s="5"/>
      <c r="E114" s="5"/>
      <c r="F114" s="5"/>
      <c r="G114" s="5"/>
      <c r="H114" s="5"/>
    </row>
    <row r="124" spans="4:8" ht="12.75">
      <c r="D124" s="5"/>
      <c r="E124" s="5"/>
      <c r="F124" s="5"/>
      <c r="G124" s="5"/>
      <c r="H124" s="5"/>
    </row>
    <row r="126" spans="4:8" ht="12.75">
      <c r="D126" s="5"/>
      <c r="E126" s="5"/>
      <c r="F126" s="5"/>
      <c r="G126" s="5"/>
      <c r="H126" s="5"/>
    </row>
    <row r="134" spans="4:8" ht="12.75">
      <c r="D134" s="5"/>
      <c r="E134" s="5"/>
      <c r="F134" s="5"/>
      <c r="G134" s="5"/>
      <c r="H134" s="5"/>
    </row>
    <row r="140" spans="4:8" ht="12.75">
      <c r="D140" s="5"/>
      <c r="E140" s="5"/>
      <c r="F140" s="5"/>
      <c r="G140" s="5"/>
      <c r="H140" s="5"/>
    </row>
    <row r="147" spans="4:8" ht="12.75">
      <c r="D147" s="5"/>
      <c r="E147" s="5"/>
      <c r="F147" s="5"/>
      <c r="G147" s="5"/>
      <c r="H147" s="5"/>
    </row>
    <row r="148" spans="4:8" ht="12.75">
      <c r="D148" s="5"/>
      <c r="E148" s="5"/>
      <c r="F148" s="5"/>
      <c r="G148" s="5"/>
      <c r="H148" s="5"/>
    </row>
    <row r="149" spans="4:8" ht="12.75">
      <c r="D149" s="5"/>
      <c r="E149" s="5"/>
      <c r="F149" s="5"/>
      <c r="G149" s="5"/>
      <c r="H149" s="5"/>
    </row>
    <row r="152" spans="4:8" ht="12.75">
      <c r="D152" s="5"/>
      <c r="E152" s="5"/>
      <c r="F152" s="5"/>
      <c r="G152" s="5"/>
      <c r="H152" s="5"/>
    </row>
    <row r="159" spans="4:8" ht="12.75">
      <c r="D159" s="5"/>
      <c r="E159" s="5"/>
      <c r="F159" s="5"/>
      <c r="G159" s="5"/>
      <c r="H159" s="5"/>
    </row>
    <row r="161" spans="4:8" ht="12.75">
      <c r="D161" s="5"/>
      <c r="E161" s="5"/>
      <c r="F161" s="5"/>
      <c r="G161" s="5"/>
      <c r="H161" s="5"/>
    </row>
  </sheetData>
  <sheetProtection/>
  <mergeCells count="7">
    <mergeCell ref="B31:E31"/>
    <mergeCell ref="B5:I5"/>
    <mergeCell ref="B29:C29"/>
    <mergeCell ref="A1:I1"/>
    <mergeCell ref="A2:I2"/>
    <mergeCell ref="A3:I3"/>
    <mergeCell ref="A4:I4"/>
  </mergeCells>
  <printOptions/>
  <pageMargins left="0.75" right="0.5" top="0.5" bottom="0.75" header="0" footer="0.5"/>
  <pageSetup horizontalDpi="600" verticalDpi="600" orientation="landscape" scale="8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view="pageBreakPreview" zoomScale="75" zoomScaleNormal="70" zoomScaleSheetLayoutView="75" zoomScalePageLayoutView="0" workbookViewId="0" topLeftCell="B7">
      <selection activeCell="H34" sqref="H34:H35"/>
    </sheetView>
  </sheetViews>
  <sheetFormatPr defaultColWidth="9.140625" defaultRowHeight="12.75"/>
  <cols>
    <col min="1" max="1" width="50.00390625" style="0" customWidth="1"/>
    <col min="2" max="2" width="31.8515625" style="0" customWidth="1"/>
    <col min="3" max="3" width="15.00390625" style="0" customWidth="1"/>
    <col min="4" max="7" width="15.421875" style="0" customWidth="1"/>
    <col min="8" max="8" width="16.7109375" style="0" customWidth="1"/>
    <col min="9" max="9" width="12.7109375" style="0" customWidth="1"/>
  </cols>
  <sheetData>
    <row r="1" spans="1:9" ht="18">
      <c r="A1" s="202" t="s">
        <v>0</v>
      </c>
      <c r="B1" s="202"/>
      <c r="C1" s="202"/>
      <c r="D1" s="202"/>
      <c r="E1" s="202"/>
      <c r="F1" s="202"/>
      <c r="G1" s="202"/>
      <c r="H1" s="202"/>
      <c r="I1" s="16"/>
    </row>
    <row r="2" spans="1:9" ht="18">
      <c r="A2" s="202" t="s">
        <v>1</v>
      </c>
      <c r="B2" s="202"/>
      <c r="C2" s="202"/>
      <c r="D2" s="202"/>
      <c r="E2" s="202"/>
      <c r="F2" s="202"/>
      <c r="G2" s="202"/>
      <c r="H2" s="202"/>
      <c r="I2" s="16"/>
    </row>
    <row r="3" spans="1:9" ht="18">
      <c r="A3" s="202" t="s">
        <v>168</v>
      </c>
      <c r="B3" s="202"/>
      <c r="C3" s="202"/>
      <c r="D3" s="202"/>
      <c r="E3" s="202"/>
      <c r="F3" s="202"/>
      <c r="G3" s="202"/>
      <c r="H3" s="202"/>
      <c r="I3" s="16"/>
    </row>
    <row r="4" spans="1:8" ht="18">
      <c r="A4" s="202" t="s">
        <v>31</v>
      </c>
      <c r="B4" s="202"/>
      <c r="C4" s="202"/>
      <c r="D4" s="202"/>
      <c r="E4" s="202"/>
      <c r="F4" s="202"/>
      <c r="G4" s="202"/>
      <c r="H4" s="202"/>
    </row>
    <row r="5" spans="1:8" ht="18">
      <c r="A5" s="205"/>
      <c r="B5" s="205"/>
      <c r="C5" s="205"/>
      <c r="D5" s="205"/>
      <c r="E5" s="205"/>
      <c r="F5" s="205"/>
      <c r="G5" s="205"/>
      <c r="H5" s="205"/>
    </row>
    <row r="6" spans="1:8" ht="1.5" customHeight="1">
      <c r="A6" s="2"/>
      <c r="B6" s="2"/>
      <c r="C6" s="2"/>
      <c r="D6" s="2"/>
      <c r="E6" s="2"/>
      <c r="F6" s="2"/>
      <c r="G6" s="2"/>
      <c r="H6" s="2"/>
    </row>
    <row r="7" spans="1:9" ht="15">
      <c r="A7" s="83" t="s">
        <v>3</v>
      </c>
      <c r="B7" s="14"/>
      <c r="C7" s="103">
        <v>2014</v>
      </c>
      <c r="D7" s="103">
        <v>2015</v>
      </c>
      <c r="E7" s="103">
        <v>2016</v>
      </c>
      <c r="F7" s="103">
        <v>2017</v>
      </c>
      <c r="G7" s="103">
        <v>2018</v>
      </c>
      <c r="H7" s="103" t="s">
        <v>6</v>
      </c>
      <c r="I7" s="17"/>
    </row>
    <row r="8" spans="1:9" ht="15">
      <c r="A8" s="1" t="s">
        <v>4</v>
      </c>
      <c r="B8" s="14"/>
      <c r="C8" s="14"/>
      <c r="D8" s="14"/>
      <c r="E8" s="14"/>
      <c r="F8" s="47"/>
      <c r="G8" s="47"/>
      <c r="H8" s="88"/>
      <c r="I8" s="17"/>
    </row>
    <row r="9" spans="1:9" ht="15">
      <c r="A9" s="1"/>
      <c r="B9" s="14"/>
      <c r="C9" s="14"/>
      <c r="D9" s="14"/>
      <c r="E9" s="14"/>
      <c r="F9" s="47"/>
      <c r="G9" s="47"/>
      <c r="H9" s="88"/>
      <c r="I9" s="17"/>
    </row>
    <row r="10" spans="1:9" ht="15">
      <c r="A10" s="95" t="s">
        <v>72</v>
      </c>
      <c r="B10" s="95" t="s">
        <v>18</v>
      </c>
      <c r="C10" s="89"/>
      <c r="D10" s="89">
        <v>135000</v>
      </c>
      <c r="E10" s="89">
        <v>135000</v>
      </c>
      <c r="F10" s="89">
        <v>135000</v>
      </c>
      <c r="G10" s="89">
        <v>135000</v>
      </c>
      <c r="H10" s="105">
        <f>SUM(C10:G10)</f>
        <v>540000</v>
      </c>
      <c r="I10" s="17"/>
    </row>
    <row r="11" spans="1:8" s="2" customFormat="1" ht="15">
      <c r="A11" s="95"/>
      <c r="B11" s="100" t="s">
        <v>5</v>
      </c>
      <c r="C11" s="89"/>
      <c r="D11" s="89"/>
      <c r="E11" s="89"/>
      <c r="F11" s="47"/>
      <c r="G11" s="47"/>
      <c r="H11" s="105"/>
    </row>
    <row r="12" spans="1:8" s="2" customFormat="1" ht="15">
      <c r="A12" s="95"/>
      <c r="B12" s="95" t="s">
        <v>19</v>
      </c>
      <c r="C12" s="89"/>
      <c r="D12" s="89">
        <v>75000</v>
      </c>
      <c r="E12" s="89"/>
      <c r="F12" s="89">
        <v>75000</v>
      </c>
      <c r="G12" s="89"/>
      <c r="H12" s="105">
        <f>SUM(C12:G12)</f>
        <v>150000</v>
      </c>
    </row>
    <row r="13" spans="1:8" s="2" customFormat="1" ht="15">
      <c r="A13" s="95"/>
      <c r="B13" s="95" t="s">
        <v>34</v>
      </c>
      <c r="C13" s="89"/>
      <c r="D13" s="89"/>
      <c r="E13" s="89">
        <v>135000</v>
      </c>
      <c r="F13" s="89"/>
      <c r="G13" s="89">
        <v>135000</v>
      </c>
      <c r="H13" s="105">
        <f>SUM(C13:G13)</f>
        <v>270000</v>
      </c>
    </row>
    <row r="14" spans="1:8" s="2" customFormat="1" ht="15">
      <c r="A14" s="79"/>
      <c r="B14" s="79" t="s">
        <v>25</v>
      </c>
      <c r="C14" s="102"/>
      <c r="D14" s="102">
        <v>60000</v>
      </c>
      <c r="E14" s="102"/>
      <c r="F14" s="102">
        <v>60000</v>
      </c>
      <c r="G14" s="102"/>
      <c r="H14" s="107">
        <f>SUM(C14:G14)</f>
        <v>120000</v>
      </c>
    </row>
    <row r="15" spans="1:8" s="2" customFormat="1" ht="15">
      <c r="A15" s="14" t="s">
        <v>161</v>
      </c>
      <c r="B15" s="14" t="s">
        <v>18</v>
      </c>
      <c r="C15" s="127"/>
      <c r="D15" s="127"/>
      <c r="E15" s="127"/>
      <c r="F15" s="89">
        <v>600000</v>
      </c>
      <c r="G15" s="89">
        <v>1200000</v>
      </c>
      <c r="H15" s="88">
        <f>SUM(F15:G15)</f>
        <v>1800000</v>
      </c>
    </row>
    <row r="16" spans="1:9" ht="15">
      <c r="A16" s="14"/>
      <c r="B16" s="3" t="s">
        <v>5</v>
      </c>
      <c r="C16" s="127"/>
      <c r="D16" s="127"/>
      <c r="E16" s="127"/>
      <c r="F16" s="89"/>
      <c r="G16" s="89"/>
      <c r="H16" s="88">
        <f>SUM(C16:G16)</f>
        <v>0</v>
      </c>
      <c r="I16" s="4"/>
    </row>
    <row r="17" spans="1:9" ht="15">
      <c r="A17" s="72"/>
      <c r="B17" s="72" t="s">
        <v>20</v>
      </c>
      <c r="C17" s="128"/>
      <c r="D17" s="128"/>
      <c r="E17" s="128"/>
      <c r="F17" s="102">
        <v>600000</v>
      </c>
      <c r="G17" s="102">
        <v>1200000</v>
      </c>
      <c r="H17" s="80">
        <f>SUM(F17:G17)</f>
        <v>1800000</v>
      </c>
      <c r="I17" s="4"/>
    </row>
    <row r="18" spans="1:9" ht="15">
      <c r="A18" s="95" t="s">
        <v>162</v>
      </c>
      <c r="B18" s="95" t="s">
        <v>18</v>
      </c>
      <c r="C18" s="67"/>
      <c r="D18" s="88">
        <v>1000000</v>
      </c>
      <c r="E18" s="88"/>
      <c r="F18" s="88">
        <v>250000</v>
      </c>
      <c r="G18" s="88"/>
      <c r="H18" s="88">
        <f>SUM(C18:G18)</f>
        <v>1250000</v>
      </c>
      <c r="I18" s="4"/>
    </row>
    <row r="19" spans="1:8" ht="15.75" customHeight="1">
      <c r="A19" s="95"/>
      <c r="B19" s="96" t="s">
        <v>5</v>
      </c>
      <c r="C19" s="67"/>
      <c r="D19" s="88"/>
      <c r="E19" s="88"/>
      <c r="F19" s="88"/>
      <c r="G19" s="88"/>
      <c r="H19" s="88"/>
    </row>
    <row r="20" spans="1:8" ht="15">
      <c r="A20" s="14"/>
      <c r="B20" s="14" t="s">
        <v>19</v>
      </c>
      <c r="C20" s="67"/>
      <c r="D20" s="88">
        <v>1000000</v>
      </c>
      <c r="E20" s="88"/>
      <c r="F20" s="88">
        <v>250000</v>
      </c>
      <c r="G20" s="88"/>
      <c r="H20" s="88">
        <f>SUM(C20:G20)</f>
        <v>1250000</v>
      </c>
    </row>
    <row r="21" spans="1:9" ht="15">
      <c r="A21" s="69" t="s">
        <v>163</v>
      </c>
      <c r="B21" s="125" t="s">
        <v>18</v>
      </c>
      <c r="C21" s="123"/>
      <c r="D21" s="185"/>
      <c r="E21" s="123"/>
      <c r="F21" s="123">
        <v>250000</v>
      </c>
      <c r="G21" s="123"/>
      <c r="H21" s="123">
        <f>SUM(C21:G21)</f>
        <v>250000</v>
      </c>
      <c r="I21" s="88"/>
    </row>
    <row r="22" spans="1:9" ht="15">
      <c r="A22" s="69" t="s">
        <v>129</v>
      </c>
      <c r="B22" s="96" t="s">
        <v>5</v>
      </c>
      <c r="C22" s="186"/>
      <c r="D22" s="17"/>
      <c r="E22" s="71"/>
      <c r="F22" s="71"/>
      <c r="G22" s="71"/>
      <c r="H22" s="71"/>
      <c r="I22" s="88"/>
    </row>
    <row r="23" spans="1:8" ht="15">
      <c r="A23" s="69"/>
      <c r="B23" s="72" t="s">
        <v>47</v>
      </c>
      <c r="C23" s="74"/>
      <c r="D23" s="187"/>
      <c r="E23" s="74"/>
      <c r="F23" s="74">
        <v>250000</v>
      </c>
      <c r="G23" s="74"/>
      <c r="H23" s="74">
        <f>SUM(C23:G23)</f>
        <v>250000</v>
      </c>
    </row>
    <row r="24" spans="1:8" ht="15">
      <c r="A24" s="75" t="s">
        <v>164</v>
      </c>
      <c r="B24" s="125" t="s">
        <v>18</v>
      </c>
      <c r="C24" s="123"/>
      <c r="D24" s="134">
        <v>750000</v>
      </c>
      <c r="E24" s="123"/>
      <c r="F24" s="123"/>
      <c r="G24" s="123"/>
      <c r="H24" s="123">
        <f>SUM(C24:G24)</f>
        <v>750000</v>
      </c>
    </row>
    <row r="25" spans="1:8" ht="15">
      <c r="A25" s="69" t="s">
        <v>130</v>
      </c>
      <c r="B25" s="96" t="s">
        <v>5</v>
      </c>
      <c r="C25" s="186"/>
      <c r="D25" s="14"/>
      <c r="E25" s="71"/>
      <c r="F25" s="71"/>
      <c r="G25" s="71"/>
      <c r="H25" s="71"/>
    </row>
    <row r="26" spans="1:8" ht="15">
      <c r="A26" s="69"/>
      <c r="B26" s="81" t="s">
        <v>175</v>
      </c>
      <c r="C26" s="71"/>
      <c r="D26" s="97">
        <v>375000</v>
      </c>
      <c r="E26" s="71"/>
      <c r="F26" s="71"/>
      <c r="G26" s="71"/>
      <c r="H26" s="71">
        <f>SUM(C26:G26)</f>
        <v>375000</v>
      </c>
    </row>
    <row r="27" spans="1:9" ht="15">
      <c r="A27" s="72"/>
      <c r="B27" s="72" t="s">
        <v>47</v>
      </c>
      <c r="C27" s="74"/>
      <c r="D27" s="94">
        <v>375000</v>
      </c>
      <c r="E27" s="74"/>
      <c r="F27" s="74"/>
      <c r="G27" s="74"/>
      <c r="H27" s="74">
        <f>SUM(C27:G27)</f>
        <v>375000</v>
      </c>
      <c r="I27" s="4"/>
    </row>
    <row r="28" spans="1:9" ht="15">
      <c r="A28" s="69"/>
      <c r="B28" s="69"/>
      <c r="C28" s="71"/>
      <c r="D28" s="71"/>
      <c r="E28" s="71"/>
      <c r="F28" s="71"/>
      <c r="G28" s="71"/>
      <c r="H28" s="88"/>
      <c r="I28" s="4"/>
    </row>
    <row r="29" spans="1:9" ht="15">
      <c r="A29" s="14" t="s">
        <v>31</v>
      </c>
      <c r="B29" s="14"/>
      <c r="C29" s="103">
        <v>2014</v>
      </c>
      <c r="D29" s="103">
        <v>2015</v>
      </c>
      <c r="E29" s="103">
        <v>2016</v>
      </c>
      <c r="F29" s="103">
        <v>2017</v>
      </c>
      <c r="G29" s="103">
        <v>2018</v>
      </c>
      <c r="H29" s="78" t="s">
        <v>6</v>
      </c>
      <c r="I29" s="4"/>
    </row>
    <row r="30" spans="1:9" ht="15">
      <c r="A30" s="14"/>
      <c r="B30" s="69" t="s">
        <v>18</v>
      </c>
      <c r="C30" s="88">
        <f>C24+C21+C18+C15+C10</f>
        <v>0</v>
      </c>
      <c r="D30" s="88">
        <f>D24+D21+D18+D15+D10</f>
        <v>1885000</v>
      </c>
      <c r="E30" s="88">
        <f>E24+E21+E18+E15+E10</f>
        <v>135000</v>
      </c>
      <c r="F30" s="88">
        <f>F24+F21+F18+F15+F10</f>
        <v>1235000</v>
      </c>
      <c r="G30" s="88">
        <f>G24+G21+G18+G15+G10</f>
        <v>1335000</v>
      </c>
      <c r="H30" s="88">
        <f>C30+D30+E30+F30+G30</f>
        <v>4590000</v>
      </c>
      <c r="I30" s="4"/>
    </row>
    <row r="31" spans="1:9" ht="15">
      <c r="A31" s="14"/>
      <c r="B31" s="84" t="s">
        <v>5</v>
      </c>
      <c r="C31" s="88"/>
      <c r="D31" s="88"/>
      <c r="E31" s="88"/>
      <c r="F31" s="88"/>
      <c r="G31" s="88"/>
      <c r="H31" s="88"/>
      <c r="I31" s="4"/>
    </row>
    <row r="32" spans="1:9" ht="15">
      <c r="A32" s="14"/>
      <c r="B32" s="14" t="s">
        <v>7</v>
      </c>
      <c r="C32" s="67">
        <f>C27+C23+C20+C12</f>
        <v>0</v>
      </c>
      <c r="D32" s="67">
        <f>D27+D23+D20+D12</f>
        <v>1450000</v>
      </c>
      <c r="E32" s="67">
        <f>E27+E23+E20+E12</f>
        <v>0</v>
      </c>
      <c r="F32" s="67">
        <f>F27+F23+F20+F12</f>
        <v>575000</v>
      </c>
      <c r="G32" s="67">
        <f>G27+G23+G20+G12</f>
        <v>0</v>
      </c>
      <c r="H32" s="88">
        <f>SUM(C32:G32)</f>
        <v>2025000</v>
      </c>
      <c r="I32" s="4"/>
    </row>
    <row r="33" spans="1:9" ht="15">
      <c r="A33" s="14"/>
      <c r="B33" s="14" t="s">
        <v>176</v>
      </c>
      <c r="C33" s="67">
        <f>C26</f>
        <v>0</v>
      </c>
      <c r="D33" s="67">
        <f>D26</f>
        <v>375000</v>
      </c>
      <c r="E33" s="67">
        <f>E26</f>
        <v>0</v>
      </c>
      <c r="F33" s="67">
        <f>F26</f>
        <v>0</v>
      </c>
      <c r="G33" s="67">
        <f>G26</f>
        <v>0</v>
      </c>
      <c r="H33" s="88">
        <f>SUM(C33:G33)</f>
        <v>375000</v>
      </c>
      <c r="I33" s="4"/>
    </row>
    <row r="34" spans="1:9" ht="15">
      <c r="A34" s="14"/>
      <c r="B34" s="14" t="s">
        <v>24</v>
      </c>
      <c r="C34" s="67">
        <f>C14</f>
        <v>0</v>
      </c>
      <c r="D34" s="67">
        <f>D14</f>
        <v>60000</v>
      </c>
      <c r="E34" s="67">
        <f>E14</f>
        <v>0</v>
      </c>
      <c r="F34" s="67">
        <f>F14</f>
        <v>60000</v>
      </c>
      <c r="G34" s="67">
        <f>G14</f>
        <v>0</v>
      </c>
      <c r="H34" s="88">
        <f>SUM(C34:G34)</f>
        <v>120000</v>
      </c>
      <c r="I34" s="4"/>
    </row>
    <row r="35" spans="1:9" ht="15">
      <c r="A35" s="14"/>
      <c r="B35" s="14" t="s">
        <v>35</v>
      </c>
      <c r="C35" s="67">
        <f>C13</f>
        <v>0</v>
      </c>
      <c r="D35" s="67">
        <f>D13</f>
        <v>0</v>
      </c>
      <c r="E35" s="67">
        <f>E13</f>
        <v>135000</v>
      </c>
      <c r="F35" s="67">
        <f>F13</f>
        <v>0</v>
      </c>
      <c r="G35" s="67">
        <f>G13</f>
        <v>135000</v>
      </c>
      <c r="H35" s="88">
        <f>SUM(C35:G35)</f>
        <v>270000</v>
      </c>
      <c r="I35" s="4"/>
    </row>
    <row r="36" spans="1:9" ht="15">
      <c r="A36" s="14"/>
      <c r="B36" s="14" t="s">
        <v>8</v>
      </c>
      <c r="C36" s="74"/>
      <c r="D36" s="74"/>
      <c r="E36" s="74"/>
      <c r="F36" s="74">
        <f>F17</f>
        <v>600000</v>
      </c>
      <c r="G36" s="74">
        <f>G17</f>
        <v>1200000</v>
      </c>
      <c r="H36" s="80">
        <f>SUM(C36:G36)</f>
        <v>1800000</v>
      </c>
      <c r="I36" s="4"/>
    </row>
    <row r="37" spans="1:9" ht="15">
      <c r="A37" s="14"/>
      <c r="B37" s="14"/>
      <c r="C37" s="71"/>
      <c r="D37" s="71"/>
      <c r="E37" s="71"/>
      <c r="F37" s="71"/>
      <c r="G37" s="71"/>
      <c r="H37" s="88"/>
      <c r="I37" s="4"/>
    </row>
    <row r="38" spans="1:9" ht="15">
      <c r="A38" s="14"/>
      <c r="B38" s="188" t="s">
        <v>16</v>
      </c>
      <c r="C38" s="67">
        <f>SUM(C32:C37)</f>
        <v>0</v>
      </c>
      <c r="D38" s="67">
        <f>SUM(D32:D37)</f>
        <v>1885000</v>
      </c>
      <c r="E38" s="67">
        <f>SUM(E32:E37)</f>
        <v>135000</v>
      </c>
      <c r="F38" s="67">
        <f>SUM(F32:F37)</f>
        <v>1235000</v>
      </c>
      <c r="G38" s="67">
        <f>SUM(G32:G37)</f>
        <v>1335000</v>
      </c>
      <c r="H38" s="88">
        <f>SUM(C38:G38)</f>
        <v>4590000</v>
      </c>
      <c r="I38" s="4"/>
    </row>
    <row r="39" spans="1:9" ht="14.25">
      <c r="A39" s="2"/>
      <c r="B39" s="2"/>
      <c r="C39" s="57"/>
      <c r="D39" s="57"/>
      <c r="E39" s="57"/>
      <c r="F39" s="57"/>
      <c r="G39" s="57"/>
      <c r="H39" s="57"/>
      <c r="I39" s="4"/>
    </row>
    <row r="40" spans="1:9" ht="14.25">
      <c r="A40" s="2"/>
      <c r="B40" s="2"/>
      <c r="C40" s="57"/>
      <c r="D40" s="57"/>
      <c r="E40" s="57"/>
      <c r="F40" s="57"/>
      <c r="G40" s="57"/>
      <c r="H40" s="57"/>
      <c r="I40" s="4"/>
    </row>
    <row r="41" spans="1:9" ht="14.25">
      <c r="A41" s="2"/>
      <c r="B41" s="2"/>
      <c r="C41" s="57"/>
      <c r="D41" s="57"/>
      <c r="E41" s="57"/>
      <c r="F41" s="57"/>
      <c r="G41" s="57"/>
      <c r="H41" s="57"/>
      <c r="I41" s="4"/>
    </row>
    <row r="42" spans="1:9" ht="14.25">
      <c r="A42" s="2"/>
      <c r="B42" s="2"/>
      <c r="C42" s="57"/>
      <c r="D42" s="57"/>
      <c r="E42" s="57"/>
      <c r="F42" s="57"/>
      <c r="G42" s="57"/>
      <c r="H42" s="57"/>
      <c r="I42" s="4"/>
    </row>
    <row r="43" spans="1:9" ht="14.25">
      <c r="A43" s="2"/>
      <c r="B43" s="2"/>
      <c r="C43" s="57"/>
      <c r="D43" s="57"/>
      <c r="E43" s="57"/>
      <c r="F43" s="57"/>
      <c r="G43" s="57"/>
      <c r="H43" s="57"/>
      <c r="I43" s="4"/>
    </row>
    <row r="44" spans="1:9" ht="14.25">
      <c r="A44" s="2"/>
      <c r="B44" s="2"/>
      <c r="C44" s="57"/>
      <c r="D44" s="57"/>
      <c r="E44" s="57"/>
      <c r="F44" s="57"/>
      <c r="G44" s="57"/>
      <c r="H44" s="57"/>
      <c r="I44" s="4"/>
    </row>
    <row r="45" spans="1:9" ht="14.25">
      <c r="A45" s="2"/>
      <c r="B45" s="2"/>
      <c r="C45" s="57"/>
      <c r="D45" s="57"/>
      <c r="E45" s="57"/>
      <c r="F45" s="57"/>
      <c r="G45" s="57"/>
      <c r="H45" s="57"/>
      <c r="I45" s="4"/>
    </row>
    <row r="46" spans="1:9" ht="14.25">
      <c r="A46" s="2"/>
      <c r="B46" s="2"/>
      <c r="C46" s="57"/>
      <c r="D46" s="57"/>
      <c r="E46" s="57"/>
      <c r="F46" s="57"/>
      <c r="G46" s="57"/>
      <c r="H46" s="57"/>
      <c r="I46" s="4"/>
    </row>
    <row r="47" spans="1:9" ht="14.25">
      <c r="A47" s="2"/>
      <c r="B47" s="2"/>
      <c r="C47" s="57"/>
      <c r="D47" s="57"/>
      <c r="E47" s="57"/>
      <c r="F47" s="57"/>
      <c r="G47" s="57"/>
      <c r="H47" s="57"/>
      <c r="I47" s="4"/>
    </row>
    <row r="48" spans="1:9" ht="14.25">
      <c r="A48" s="2"/>
      <c r="B48" s="2"/>
      <c r="C48" s="57"/>
      <c r="D48" s="57"/>
      <c r="E48" s="57"/>
      <c r="F48" s="57"/>
      <c r="G48" s="57"/>
      <c r="H48" s="57"/>
      <c r="I48" s="4"/>
    </row>
    <row r="49" spans="1:9" ht="14.25">
      <c r="A49" s="2"/>
      <c r="B49" s="2"/>
      <c r="C49" s="57"/>
      <c r="D49" s="57"/>
      <c r="E49" s="57"/>
      <c r="F49" s="57"/>
      <c r="G49" s="57"/>
      <c r="H49" s="57"/>
      <c r="I49" s="4"/>
    </row>
    <row r="50" spans="1:9" ht="14.25">
      <c r="A50" s="2"/>
      <c r="B50" s="2"/>
      <c r="C50" s="57"/>
      <c r="D50" s="57"/>
      <c r="E50" s="57"/>
      <c r="F50" s="57"/>
      <c r="G50" s="57"/>
      <c r="H50" s="57"/>
      <c r="I50" s="4"/>
    </row>
    <row r="51" spans="1:9" ht="14.25">
      <c r="A51" s="2"/>
      <c r="B51" s="2"/>
      <c r="C51" s="57"/>
      <c r="D51" s="57"/>
      <c r="E51" s="57"/>
      <c r="F51" s="57"/>
      <c r="G51" s="57"/>
      <c r="H51" s="57"/>
      <c r="I51" s="4"/>
    </row>
    <row r="52" spans="1:9" ht="14.25">
      <c r="A52" s="2"/>
      <c r="B52" s="2"/>
      <c r="C52" s="57"/>
      <c r="D52" s="57"/>
      <c r="E52" s="57"/>
      <c r="F52" s="57"/>
      <c r="G52" s="57"/>
      <c r="H52" s="57"/>
      <c r="I52" s="4"/>
    </row>
    <row r="53" spans="1:9" ht="14.25">
      <c r="A53" s="2"/>
      <c r="B53" s="2"/>
      <c r="C53" s="57"/>
      <c r="D53" s="57"/>
      <c r="E53" s="57"/>
      <c r="F53" s="57"/>
      <c r="G53" s="57"/>
      <c r="H53" s="57"/>
      <c r="I53" s="4"/>
    </row>
    <row r="54" spans="1:9" ht="14.25">
      <c r="A54" s="2"/>
      <c r="B54" s="2"/>
      <c r="C54" s="57"/>
      <c r="D54" s="57"/>
      <c r="E54" s="57"/>
      <c r="F54" s="57"/>
      <c r="G54" s="57"/>
      <c r="H54" s="57"/>
      <c r="I54" s="4"/>
    </row>
    <row r="55" spans="1:9" ht="14.25">
      <c r="A55" s="2"/>
      <c r="B55" s="2"/>
      <c r="C55" s="57"/>
      <c r="D55" s="57"/>
      <c r="E55" s="57"/>
      <c r="F55" s="57"/>
      <c r="G55" s="57"/>
      <c r="H55" s="57"/>
      <c r="I55" s="4"/>
    </row>
    <row r="56" spans="1:9" ht="14.25">
      <c r="A56" s="2"/>
      <c r="B56" s="2"/>
      <c r="C56" s="57"/>
      <c r="D56" s="57"/>
      <c r="E56" s="57"/>
      <c r="F56" s="57"/>
      <c r="G56" s="57"/>
      <c r="H56" s="57"/>
      <c r="I56" s="4"/>
    </row>
    <row r="57" spans="1:9" ht="14.25">
      <c r="A57" s="2"/>
      <c r="B57" s="2"/>
      <c r="C57" s="57"/>
      <c r="D57" s="57"/>
      <c r="E57" s="57"/>
      <c r="F57" s="57"/>
      <c r="G57" s="57"/>
      <c r="H57" s="57"/>
      <c r="I57" s="4"/>
    </row>
    <row r="58" spans="1:9" ht="14.25">
      <c r="A58" s="2"/>
      <c r="B58" s="2"/>
      <c r="C58" s="57"/>
      <c r="D58" s="57"/>
      <c r="E58" s="57"/>
      <c r="F58" s="57"/>
      <c r="G58" s="57"/>
      <c r="H58" s="57"/>
      <c r="I58" s="4"/>
    </row>
    <row r="59" spans="1:9" ht="14.25">
      <c r="A59" s="2"/>
      <c r="B59" s="2"/>
      <c r="C59" s="57"/>
      <c r="D59" s="57"/>
      <c r="E59" s="57"/>
      <c r="F59" s="57"/>
      <c r="G59" s="57"/>
      <c r="H59" s="57"/>
      <c r="I59" s="4"/>
    </row>
    <row r="60" spans="1:9" ht="14.25">
      <c r="A60" s="2"/>
      <c r="B60" s="2"/>
      <c r="C60" s="57"/>
      <c r="D60" s="57"/>
      <c r="E60" s="57"/>
      <c r="F60" s="57"/>
      <c r="G60" s="57"/>
      <c r="H60" s="57"/>
      <c r="I60" s="4"/>
    </row>
    <row r="61" spans="1:9" ht="14.25">
      <c r="A61" s="2"/>
      <c r="B61" s="2"/>
      <c r="C61" s="57"/>
      <c r="D61" s="57"/>
      <c r="E61" s="57"/>
      <c r="F61" s="57"/>
      <c r="G61" s="57"/>
      <c r="H61" s="57"/>
      <c r="I61" s="4"/>
    </row>
    <row r="62" spans="1:9" ht="14.25">
      <c r="A62" s="2"/>
      <c r="B62" s="2"/>
      <c r="C62" s="57"/>
      <c r="D62" s="57"/>
      <c r="E62" s="57"/>
      <c r="F62" s="57"/>
      <c r="G62" s="57"/>
      <c r="H62" s="57"/>
      <c r="I62" s="4"/>
    </row>
    <row r="63" spans="1:9" ht="14.25">
      <c r="A63" s="2"/>
      <c r="B63" s="2"/>
      <c r="C63" s="57"/>
      <c r="D63" s="57"/>
      <c r="E63" s="57"/>
      <c r="F63" s="57"/>
      <c r="G63" s="57"/>
      <c r="H63" s="57"/>
      <c r="I63" s="4"/>
    </row>
    <row r="64" spans="1:9" ht="14.25">
      <c r="A64" s="2"/>
      <c r="B64" s="2"/>
      <c r="C64" s="57"/>
      <c r="D64" s="57"/>
      <c r="E64" s="57"/>
      <c r="F64" s="57"/>
      <c r="G64" s="57"/>
      <c r="H64" s="57"/>
      <c r="I64" s="4"/>
    </row>
    <row r="65" spans="1:9" ht="14.25">
      <c r="A65" s="2"/>
      <c r="B65" s="2"/>
      <c r="C65" s="57"/>
      <c r="D65" s="57"/>
      <c r="E65" s="57"/>
      <c r="F65" s="57"/>
      <c r="G65" s="57"/>
      <c r="H65" s="57"/>
      <c r="I65" s="4"/>
    </row>
    <row r="66" spans="1:9" ht="14.25">
      <c r="A66" s="2"/>
      <c r="B66" s="2"/>
      <c r="C66" s="57"/>
      <c r="D66" s="57"/>
      <c r="E66" s="57"/>
      <c r="F66" s="57"/>
      <c r="G66" s="57"/>
      <c r="H66" s="57"/>
      <c r="I66" s="4"/>
    </row>
    <row r="67" spans="1:9" ht="14.25">
      <c r="A67" s="2"/>
      <c r="B67" s="2"/>
      <c r="C67" s="57"/>
      <c r="D67" s="57"/>
      <c r="E67" s="57"/>
      <c r="F67" s="57"/>
      <c r="G67" s="57"/>
      <c r="H67" s="57"/>
      <c r="I67" s="4"/>
    </row>
    <row r="68" spans="1:9" ht="14.25">
      <c r="A68" s="2"/>
      <c r="B68" s="2"/>
      <c r="C68" s="57"/>
      <c r="D68" s="57"/>
      <c r="E68" s="57"/>
      <c r="F68" s="57"/>
      <c r="G68" s="57"/>
      <c r="H68" s="57"/>
      <c r="I68" s="4"/>
    </row>
    <row r="69" spans="1:9" ht="14.25">
      <c r="A69" s="2"/>
      <c r="B69" s="2"/>
      <c r="C69" s="57"/>
      <c r="D69" s="57"/>
      <c r="E69" s="57"/>
      <c r="F69" s="57"/>
      <c r="G69" s="57"/>
      <c r="H69" s="57"/>
      <c r="I69" s="4"/>
    </row>
    <row r="70" spans="1:9" ht="14.25">
      <c r="A70" s="2"/>
      <c r="B70" s="2"/>
      <c r="C70" s="57"/>
      <c r="D70" s="57"/>
      <c r="E70" s="57"/>
      <c r="F70" s="57"/>
      <c r="G70" s="57"/>
      <c r="H70" s="57"/>
      <c r="I70" s="4"/>
    </row>
    <row r="71" spans="1:9" ht="14.25">
      <c r="A71" s="2"/>
      <c r="B71" s="2"/>
      <c r="C71" s="57"/>
      <c r="D71" s="57"/>
      <c r="E71" s="57"/>
      <c r="F71" s="57"/>
      <c r="G71" s="57"/>
      <c r="H71" s="57"/>
      <c r="I71" s="4"/>
    </row>
    <row r="72" spans="1:9" ht="14.25">
      <c r="A72" s="2"/>
      <c r="B72" s="2"/>
      <c r="C72" s="57"/>
      <c r="D72" s="57"/>
      <c r="E72" s="57"/>
      <c r="F72" s="57"/>
      <c r="G72" s="57"/>
      <c r="H72" s="57"/>
      <c r="I72" s="4"/>
    </row>
    <row r="73" spans="1:9" ht="14.25">
      <c r="A73" s="2"/>
      <c r="B73" s="2"/>
      <c r="C73" s="57"/>
      <c r="D73" s="57"/>
      <c r="E73" s="57"/>
      <c r="F73" s="57"/>
      <c r="G73" s="57"/>
      <c r="H73" s="57"/>
      <c r="I73" s="4"/>
    </row>
    <row r="74" spans="1:9" ht="14.25">
      <c r="A74" s="2"/>
      <c r="B74" s="2"/>
      <c r="C74" s="57"/>
      <c r="D74" s="57"/>
      <c r="E74" s="57"/>
      <c r="F74" s="57"/>
      <c r="G74" s="57"/>
      <c r="H74" s="57"/>
      <c r="I74" s="4"/>
    </row>
    <row r="75" spans="1:9" ht="14.25">
      <c r="A75" s="2"/>
      <c r="B75" s="2"/>
      <c r="C75" s="4"/>
      <c r="D75" s="4"/>
      <c r="E75" s="4"/>
      <c r="F75" s="4"/>
      <c r="G75" s="4"/>
      <c r="H75" s="4"/>
      <c r="I75" s="4"/>
    </row>
    <row r="76" spans="1:9" ht="14.25">
      <c r="A76" s="2"/>
      <c r="B76" s="2"/>
      <c r="C76" s="4"/>
      <c r="D76" s="4"/>
      <c r="E76" s="4"/>
      <c r="F76" s="4"/>
      <c r="G76" s="4"/>
      <c r="H76" s="4"/>
      <c r="I76" s="4"/>
    </row>
    <row r="77" spans="1:9" ht="14.25">
      <c r="A77" s="2"/>
      <c r="B77" s="2"/>
      <c r="C77" s="4"/>
      <c r="D77" s="4"/>
      <c r="E77" s="4"/>
      <c r="F77" s="4"/>
      <c r="G77" s="4"/>
      <c r="H77" s="4"/>
      <c r="I77" s="4"/>
    </row>
    <row r="78" spans="1:9" ht="14.25">
      <c r="A78" s="2"/>
      <c r="B78" s="2"/>
      <c r="C78" s="4"/>
      <c r="D78" s="4"/>
      <c r="E78" s="4"/>
      <c r="F78" s="4"/>
      <c r="G78" s="4"/>
      <c r="H78" s="4"/>
      <c r="I78" s="4"/>
    </row>
    <row r="79" spans="1:9" ht="14.25">
      <c r="A79" s="2"/>
      <c r="B79" s="2"/>
      <c r="C79" s="4"/>
      <c r="D79" s="4"/>
      <c r="E79" s="4"/>
      <c r="F79" s="4"/>
      <c r="G79" s="4"/>
      <c r="H79" s="4"/>
      <c r="I79" s="4"/>
    </row>
    <row r="80" spans="1:9" ht="14.25">
      <c r="A80" s="2"/>
      <c r="B80" s="2"/>
      <c r="C80" s="4"/>
      <c r="D80" s="4"/>
      <c r="E80" s="4"/>
      <c r="F80" s="4"/>
      <c r="G80" s="4"/>
      <c r="H80" s="4"/>
      <c r="I80" s="4"/>
    </row>
    <row r="81" spans="1:9" ht="14.25">
      <c r="A81" s="2"/>
      <c r="B81" s="2"/>
      <c r="C81" s="4"/>
      <c r="D81" s="4"/>
      <c r="E81" s="4"/>
      <c r="F81" s="4"/>
      <c r="G81" s="4"/>
      <c r="H81" s="4"/>
      <c r="I81" s="4"/>
    </row>
    <row r="82" spans="1:9" ht="14.25">
      <c r="A82" s="2"/>
      <c r="B82" s="2"/>
      <c r="C82" s="4"/>
      <c r="D82" s="4"/>
      <c r="E82" s="4"/>
      <c r="F82" s="4"/>
      <c r="G82" s="4"/>
      <c r="H82" s="4"/>
      <c r="I82" s="4"/>
    </row>
    <row r="83" spans="1:9" ht="14.25">
      <c r="A83" s="2"/>
      <c r="B83" s="2"/>
      <c r="C83" s="4"/>
      <c r="D83" s="4"/>
      <c r="E83" s="4"/>
      <c r="F83" s="4"/>
      <c r="G83" s="4"/>
      <c r="H83" s="4"/>
      <c r="I83" s="4"/>
    </row>
    <row r="84" spans="1:9" ht="14.25">
      <c r="A84" s="2"/>
      <c r="B84" s="2"/>
      <c r="C84" s="4"/>
      <c r="D84" s="4"/>
      <c r="E84" s="4"/>
      <c r="F84" s="4"/>
      <c r="G84" s="4"/>
      <c r="H84" s="4"/>
      <c r="I84" s="4"/>
    </row>
    <row r="85" spans="1:9" ht="14.25">
      <c r="A85" s="2"/>
      <c r="B85" s="2"/>
      <c r="C85" s="4"/>
      <c r="D85" s="4"/>
      <c r="E85" s="4"/>
      <c r="F85" s="4"/>
      <c r="G85" s="4"/>
      <c r="H85" s="4"/>
      <c r="I85" s="5"/>
    </row>
    <row r="86" spans="1:9" ht="14.25">
      <c r="A86" s="2"/>
      <c r="B86" s="2"/>
      <c r="C86" s="4"/>
      <c r="D86" s="4"/>
      <c r="E86" s="4"/>
      <c r="F86" s="4"/>
      <c r="G86" s="4"/>
      <c r="H86" s="4"/>
      <c r="I86" s="5"/>
    </row>
    <row r="87" spans="1:9" ht="14.25">
      <c r="A87" s="2"/>
      <c r="B87" s="2"/>
      <c r="C87" s="4"/>
      <c r="D87" s="4"/>
      <c r="E87" s="4"/>
      <c r="F87" s="4"/>
      <c r="G87" s="4"/>
      <c r="H87" s="5"/>
      <c r="I87" s="5"/>
    </row>
    <row r="88" spans="1:9" ht="14.25">
      <c r="A88" s="2"/>
      <c r="B88" s="2"/>
      <c r="C88" s="4"/>
      <c r="D88" s="4"/>
      <c r="E88" s="4"/>
      <c r="F88" s="4"/>
      <c r="G88" s="4"/>
      <c r="H88" s="5"/>
      <c r="I88" s="5"/>
    </row>
    <row r="89" spans="1:9" ht="14.25">
      <c r="A89" s="2"/>
      <c r="B89" s="2"/>
      <c r="C89" s="4"/>
      <c r="D89" s="4"/>
      <c r="E89" s="4"/>
      <c r="F89" s="4"/>
      <c r="G89" s="4"/>
      <c r="H89" s="5"/>
      <c r="I89" s="5"/>
    </row>
    <row r="90" spans="1:9" ht="14.25">
      <c r="A90" s="2"/>
      <c r="B90" s="2"/>
      <c r="C90" s="4"/>
      <c r="D90" s="4"/>
      <c r="E90" s="4"/>
      <c r="F90" s="4"/>
      <c r="G90" s="4"/>
      <c r="H90" s="5"/>
      <c r="I90" s="5"/>
    </row>
    <row r="91" spans="1:9" ht="14.25">
      <c r="A91" s="2"/>
      <c r="B91" s="2"/>
      <c r="C91" s="4"/>
      <c r="D91" s="4"/>
      <c r="E91" s="4"/>
      <c r="F91" s="4"/>
      <c r="G91" s="4"/>
      <c r="H91" s="5"/>
      <c r="I91" s="5"/>
    </row>
    <row r="92" spans="1:9" ht="14.25">
      <c r="A92" s="2"/>
      <c r="B92" s="2"/>
      <c r="C92" s="4"/>
      <c r="D92" s="4"/>
      <c r="E92" s="4"/>
      <c r="F92" s="4"/>
      <c r="G92" s="4"/>
      <c r="H92" s="5"/>
      <c r="I92" s="5"/>
    </row>
    <row r="93" spans="1:9" ht="14.25">
      <c r="A93" s="2"/>
      <c r="B93" s="2"/>
      <c r="C93" s="4"/>
      <c r="D93" s="4"/>
      <c r="E93" s="4"/>
      <c r="F93" s="4"/>
      <c r="G93" s="4"/>
      <c r="H93" s="5"/>
      <c r="I93" s="5"/>
    </row>
    <row r="94" spans="1:9" ht="14.25">
      <c r="A94" s="2"/>
      <c r="B94" s="2"/>
      <c r="C94" s="4"/>
      <c r="D94" s="4"/>
      <c r="E94" s="4"/>
      <c r="F94" s="4"/>
      <c r="G94" s="4"/>
      <c r="H94" s="5"/>
      <c r="I94" s="5"/>
    </row>
    <row r="95" spans="1:9" ht="14.25">
      <c r="A95" s="2"/>
      <c r="B95" s="2"/>
      <c r="C95" s="4"/>
      <c r="D95" s="4"/>
      <c r="E95" s="4"/>
      <c r="F95" s="4"/>
      <c r="G95" s="4"/>
      <c r="H95" s="5"/>
      <c r="I95" s="5"/>
    </row>
    <row r="96" spans="1:9" ht="14.25">
      <c r="A96" s="2"/>
      <c r="B96" s="2"/>
      <c r="C96" s="4"/>
      <c r="D96" s="4"/>
      <c r="E96" s="4"/>
      <c r="F96" s="4"/>
      <c r="G96" s="4"/>
      <c r="H96" s="5"/>
      <c r="I96" s="5"/>
    </row>
    <row r="97" spans="1:9" ht="14.25">
      <c r="A97" s="2"/>
      <c r="B97" s="2"/>
      <c r="C97" s="4"/>
      <c r="D97" s="4"/>
      <c r="E97" s="4"/>
      <c r="F97" s="4"/>
      <c r="G97" s="4"/>
      <c r="H97" s="5"/>
      <c r="I97" s="5"/>
    </row>
    <row r="98" spans="1:9" ht="14.25">
      <c r="A98" s="2"/>
      <c r="B98" s="2"/>
      <c r="C98" s="4"/>
      <c r="D98" s="4"/>
      <c r="E98" s="4"/>
      <c r="F98" s="4"/>
      <c r="G98" s="4"/>
      <c r="H98" s="5"/>
      <c r="I98" s="5"/>
    </row>
    <row r="99" spans="1:9" ht="14.25">
      <c r="A99" s="2"/>
      <c r="C99" s="4"/>
      <c r="D99" s="4"/>
      <c r="E99" s="4"/>
      <c r="F99" s="4"/>
      <c r="G99" s="4"/>
      <c r="H99" s="5"/>
      <c r="I99" s="5"/>
    </row>
    <row r="100" spans="3:9" ht="12.75">
      <c r="C100" s="5"/>
      <c r="D100" s="5"/>
      <c r="E100" s="5"/>
      <c r="F100" s="5"/>
      <c r="G100" s="5"/>
      <c r="H100" s="5"/>
      <c r="I100" s="5"/>
    </row>
    <row r="101" spans="3:9" ht="12.75">
      <c r="C101" s="5"/>
      <c r="D101" s="5"/>
      <c r="E101" s="5"/>
      <c r="F101" s="5"/>
      <c r="G101" s="5"/>
      <c r="H101" s="5"/>
      <c r="I101" s="5"/>
    </row>
    <row r="102" spans="3:9" ht="12.75">
      <c r="C102" s="5"/>
      <c r="D102" s="5"/>
      <c r="E102" s="5"/>
      <c r="F102" s="5"/>
      <c r="G102" s="5"/>
      <c r="H102" s="5"/>
      <c r="I102" s="5"/>
    </row>
    <row r="103" spans="3:9" ht="12.7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1"/>
    </row>
    <row r="105" spans="3:9" ht="14.25">
      <c r="C105" s="5"/>
      <c r="D105" s="5"/>
      <c r="E105" s="5"/>
      <c r="F105" s="5"/>
      <c r="G105" s="5"/>
      <c r="H105" s="5"/>
      <c r="I105" s="4"/>
    </row>
    <row r="106" spans="3:9" ht="14.25">
      <c r="C106" s="5"/>
      <c r="D106" s="5"/>
      <c r="E106" s="5"/>
      <c r="F106" s="5"/>
      <c r="G106" s="5"/>
      <c r="I106" s="4"/>
    </row>
    <row r="107" spans="3:9" ht="14.25">
      <c r="C107" s="5"/>
      <c r="D107" s="5"/>
      <c r="E107" s="5"/>
      <c r="F107" s="5"/>
      <c r="G107" s="5"/>
      <c r="I107" s="4"/>
    </row>
    <row r="108" spans="3:9" ht="14.25">
      <c r="C108" s="5"/>
      <c r="D108" s="5"/>
      <c r="E108" s="5"/>
      <c r="F108" s="5"/>
      <c r="G108" s="5"/>
      <c r="I108" s="4"/>
    </row>
    <row r="109" spans="3:9" ht="14.25">
      <c r="C109" s="5"/>
      <c r="D109" s="5"/>
      <c r="E109" s="5"/>
      <c r="F109" s="5"/>
      <c r="G109" s="5"/>
      <c r="I109" s="4"/>
    </row>
    <row r="110" spans="3:9" ht="14.25">
      <c r="C110" s="5"/>
      <c r="D110" s="5"/>
      <c r="E110" s="5"/>
      <c r="F110" s="5"/>
      <c r="G110" s="5"/>
      <c r="I110" s="4"/>
    </row>
    <row r="111" spans="3:7" ht="12.75">
      <c r="C111" s="5"/>
      <c r="D111" s="5"/>
      <c r="E111" s="5"/>
      <c r="F111" s="5"/>
      <c r="G111" s="5"/>
    </row>
    <row r="112" spans="3:7" ht="12.75">
      <c r="C112" s="5"/>
      <c r="D112" s="5"/>
      <c r="E112" s="5"/>
      <c r="F112" s="5"/>
      <c r="G112" s="5"/>
    </row>
    <row r="113" spans="3:7" ht="12.75">
      <c r="C113" s="5"/>
      <c r="D113" s="5"/>
      <c r="E113" s="5"/>
      <c r="F113" s="5"/>
      <c r="G113" s="5"/>
    </row>
    <row r="114" spans="3:7" ht="12.75">
      <c r="C114" s="5"/>
      <c r="D114" s="5"/>
      <c r="E114" s="5"/>
      <c r="F114" s="5"/>
      <c r="G114" s="5"/>
    </row>
    <row r="115" spans="3:7" ht="12.75">
      <c r="C115" s="5"/>
      <c r="D115" s="5"/>
      <c r="E115" s="5"/>
      <c r="F115" s="5"/>
      <c r="G115" s="5"/>
    </row>
    <row r="116" spans="3:7" ht="12.75">
      <c r="C116" s="5"/>
      <c r="D116" s="5"/>
      <c r="E116" s="5"/>
      <c r="F116" s="5"/>
      <c r="G116" s="5"/>
    </row>
    <row r="117" spans="3:7" ht="12.75">
      <c r="C117" s="5"/>
      <c r="D117" s="5"/>
      <c r="E117" s="5"/>
      <c r="F117" s="5"/>
      <c r="G117" s="5"/>
    </row>
    <row r="118" spans="3:7" ht="12.75">
      <c r="C118" s="5"/>
      <c r="D118" s="5"/>
      <c r="E118" s="5"/>
      <c r="F118" s="5"/>
      <c r="G118" s="5"/>
    </row>
  </sheetData>
  <sheetProtection/>
  <mergeCells count="5">
    <mergeCell ref="A5:H5"/>
    <mergeCell ref="A4:H4"/>
    <mergeCell ref="A1:H1"/>
    <mergeCell ref="A2:H2"/>
    <mergeCell ref="A3:H3"/>
  </mergeCells>
  <printOptions/>
  <pageMargins left="1.25" right="0.5" top="0.5" bottom="0.75" header="0" footer="0.5"/>
  <pageSetup fitToHeight="1" fitToWidth="1" horizontalDpi="300" verticalDpi="300" orientation="landscape" scale="67" r:id="rId1"/>
  <headerFooter alignWithMargins="0">
    <oddFooter>&amp;CPage &amp;P</oddFooter>
  </headerFooter>
  <colBreaks count="1" manualBreakCount="1">
    <brk id="8" max="91" man="1"/>
  </colBreaks>
  <ignoredErrors>
    <ignoredError sqref="H17 H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6"/>
  <sheetViews>
    <sheetView view="pageBreakPreview" zoomScale="75" zoomScaleNormal="75" zoomScaleSheetLayoutView="75" zoomScalePageLayoutView="0" workbookViewId="0" topLeftCell="A1">
      <selection activeCell="A4" sqref="A4:I4"/>
    </sheetView>
  </sheetViews>
  <sheetFormatPr defaultColWidth="9.140625" defaultRowHeight="12.75"/>
  <cols>
    <col min="1" max="1" width="30.57421875" style="0" customWidth="1"/>
    <col min="2" max="2" width="27.00390625" style="0" customWidth="1"/>
    <col min="3" max="3" width="12.00390625" style="0" customWidth="1"/>
    <col min="4" max="5" width="11.57421875" style="0" customWidth="1"/>
    <col min="6" max="7" width="11.57421875" style="144" customWidth="1"/>
    <col min="8" max="8" width="13.421875" style="0" bestFit="1" customWidth="1"/>
    <col min="10" max="10" width="9.8515625" style="0" bestFit="1" customWidth="1"/>
  </cols>
  <sheetData>
    <row r="1" spans="1:9" ht="16.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</row>
    <row r="2" spans="1:9" ht="16.5" customHeight="1">
      <c r="A2" s="202" t="s">
        <v>1</v>
      </c>
      <c r="B2" s="202"/>
      <c r="C2" s="202"/>
      <c r="D2" s="202"/>
      <c r="E2" s="202"/>
      <c r="F2" s="202"/>
      <c r="G2" s="202"/>
      <c r="H2" s="202"/>
      <c r="I2" s="202"/>
    </row>
    <row r="3" spans="1:9" ht="16.5" customHeight="1">
      <c r="A3" s="202" t="s">
        <v>2</v>
      </c>
      <c r="B3" s="202"/>
      <c r="C3" s="202"/>
      <c r="D3" s="202"/>
      <c r="E3" s="202"/>
      <c r="F3" s="202"/>
      <c r="G3" s="202"/>
      <c r="H3" s="202"/>
      <c r="I3" s="202"/>
    </row>
    <row r="4" spans="1:9" ht="16.5" customHeight="1">
      <c r="A4" s="202" t="s">
        <v>40</v>
      </c>
      <c r="B4" s="202"/>
      <c r="C4" s="202"/>
      <c r="D4" s="202"/>
      <c r="E4" s="202"/>
      <c r="F4" s="202"/>
      <c r="G4" s="202"/>
      <c r="H4" s="202"/>
      <c r="I4" s="202"/>
    </row>
    <row r="5" spans="1:9" ht="16.5" customHeight="1">
      <c r="A5" s="2"/>
      <c r="B5" s="2"/>
      <c r="C5" s="2"/>
      <c r="D5" s="2"/>
      <c r="E5" s="2"/>
      <c r="F5" s="137"/>
      <c r="G5" s="137"/>
      <c r="H5" s="2"/>
      <c r="I5" s="2"/>
    </row>
    <row r="6" spans="1:9" ht="16.5" customHeight="1">
      <c r="A6" s="19" t="s">
        <v>3</v>
      </c>
      <c r="B6" s="15"/>
      <c r="C6" s="20">
        <v>2014</v>
      </c>
      <c r="D6" s="20">
        <v>2015</v>
      </c>
      <c r="E6" s="20">
        <v>2016</v>
      </c>
      <c r="F6" s="138">
        <v>2017</v>
      </c>
      <c r="G6" s="138">
        <v>2018</v>
      </c>
      <c r="H6" s="20" t="s">
        <v>6</v>
      </c>
      <c r="I6" s="13"/>
    </row>
    <row r="7" spans="1:9" ht="16.5" customHeight="1">
      <c r="A7" s="21" t="s">
        <v>4</v>
      </c>
      <c r="B7" s="15"/>
      <c r="C7" s="15"/>
      <c r="D7" s="15"/>
      <c r="E7" s="15"/>
      <c r="F7" s="139"/>
      <c r="G7" s="139"/>
      <c r="H7" s="15"/>
      <c r="I7" s="2"/>
    </row>
    <row r="8" spans="1:9" ht="16.5" customHeight="1">
      <c r="A8" s="14" t="s">
        <v>38</v>
      </c>
      <c r="B8" s="14" t="s">
        <v>18</v>
      </c>
      <c r="C8" s="67">
        <v>164150</v>
      </c>
      <c r="D8" s="67">
        <v>100000</v>
      </c>
      <c r="E8" s="67">
        <v>100000</v>
      </c>
      <c r="F8" s="89">
        <v>100000</v>
      </c>
      <c r="G8" s="89">
        <v>100000</v>
      </c>
      <c r="H8" s="67">
        <f>SUM(C8:G8)</f>
        <v>564150</v>
      </c>
      <c r="I8" s="57"/>
    </row>
    <row r="9" spans="1:9" ht="16.5" customHeight="1">
      <c r="A9" s="14"/>
      <c r="B9" s="3" t="s">
        <v>5</v>
      </c>
      <c r="C9" s="89"/>
      <c r="D9" s="89"/>
      <c r="E9" s="89"/>
      <c r="F9" s="89"/>
      <c r="G9" s="89"/>
      <c r="H9" s="89"/>
      <c r="I9" s="57"/>
    </row>
    <row r="10" spans="1:9" ht="16.5" customHeight="1">
      <c r="A10" s="14"/>
      <c r="B10" s="95" t="s">
        <v>131</v>
      </c>
      <c r="C10" s="89">
        <v>164150</v>
      </c>
      <c r="D10" s="101"/>
      <c r="E10" s="89"/>
      <c r="F10" s="89"/>
      <c r="G10" s="89"/>
      <c r="H10" s="67">
        <f>SUM(C10:G10)</f>
        <v>164150</v>
      </c>
      <c r="I10" s="57"/>
    </row>
    <row r="11" spans="1:9" ht="16.5" customHeight="1">
      <c r="A11" s="72"/>
      <c r="B11" s="72" t="s">
        <v>43</v>
      </c>
      <c r="C11" s="102"/>
      <c r="D11" s="102">
        <v>200000</v>
      </c>
      <c r="E11" s="102"/>
      <c r="F11" s="102">
        <v>200000</v>
      </c>
      <c r="G11" s="102"/>
      <c r="H11" s="74">
        <f>SUM(C11:G11)</f>
        <v>400000</v>
      </c>
      <c r="I11" s="57"/>
    </row>
    <row r="12" spans="1:9" ht="16.5" customHeight="1">
      <c r="A12" s="14" t="s">
        <v>39</v>
      </c>
      <c r="B12" s="14" t="s">
        <v>18</v>
      </c>
      <c r="C12" s="67">
        <v>38500</v>
      </c>
      <c r="D12" s="67">
        <v>37500</v>
      </c>
      <c r="E12" s="67">
        <v>37500</v>
      </c>
      <c r="F12" s="89">
        <v>37500</v>
      </c>
      <c r="G12" s="89">
        <v>37500</v>
      </c>
      <c r="H12" s="67">
        <f>SUM(C12:G12)</f>
        <v>188500</v>
      </c>
      <c r="I12" s="57"/>
    </row>
    <row r="13" spans="1:9" ht="16.5" customHeight="1">
      <c r="A13" s="14"/>
      <c r="B13" s="3" t="s">
        <v>5</v>
      </c>
      <c r="C13" s="89"/>
      <c r="D13" s="89"/>
      <c r="E13" s="89"/>
      <c r="F13" s="89"/>
      <c r="G13" s="89"/>
      <c r="H13" s="89"/>
      <c r="I13" s="57"/>
    </row>
    <row r="14" spans="1:254" ht="16.5" customHeight="1">
      <c r="A14" s="14"/>
      <c r="B14" s="69" t="s">
        <v>115</v>
      </c>
      <c r="C14" s="89">
        <v>38500</v>
      </c>
      <c r="D14" s="89"/>
      <c r="E14" s="89"/>
      <c r="F14" s="89"/>
      <c r="G14" s="89"/>
      <c r="H14" s="89">
        <f>SUM(C14:G14)</f>
        <v>38500</v>
      </c>
      <c r="I14" s="57"/>
      <c r="J14" s="43"/>
      <c r="K14" s="44"/>
      <c r="L14" s="44"/>
      <c r="M14" s="44"/>
      <c r="N14" s="44"/>
      <c r="O14" s="33"/>
      <c r="P14" s="9"/>
      <c r="Q14" s="30"/>
      <c r="R14" s="43"/>
      <c r="S14" s="44"/>
      <c r="T14" s="44"/>
      <c r="U14" s="44"/>
      <c r="V14" s="44"/>
      <c r="W14" s="33"/>
      <c r="X14" s="9"/>
      <c r="Y14" s="30"/>
      <c r="Z14" s="43"/>
      <c r="AA14" s="44"/>
      <c r="AB14" s="44"/>
      <c r="AC14" s="44"/>
      <c r="AD14" s="44"/>
      <c r="AE14" s="33"/>
      <c r="AF14" s="9"/>
      <c r="AG14" s="30"/>
      <c r="AH14" s="43"/>
      <c r="AI14" s="44"/>
      <c r="AJ14" s="44"/>
      <c r="AK14" s="44"/>
      <c r="AL14" s="44"/>
      <c r="AM14" s="33"/>
      <c r="AN14" s="9"/>
      <c r="AO14" s="30"/>
      <c r="AP14" s="43"/>
      <c r="AQ14" s="44"/>
      <c r="AR14" s="44"/>
      <c r="AS14" s="44"/>
      <c r="AT14" s="44"/>
      <c r="AU14" s="33"/>
      <c r="AV14" s="9"/>
      <c r="AW14" s="30"/>
      <c r="AX14" s="43"/>
      <c r="AY14" s="44"/>
      <c r="AZ14" s="44"/>
      <c r="BA14" s="44"/>
      <c r="BB14" s="44"/>
      <c r="BC14" s="33"/>
      <c r="BD14" s="9"/>
      <c r="BE14" s="30"/>
      <c r="BF14" s="43"/>
      <c r="BG14" s="44"/>
      <c r="BH14" s="44"/>
      <c r="BI14" s="44"/>
      <c r="BJ14" s="44"/>
      <c r="BK14" s="33"/>
      <c r="BL14" s="9"/>
      <c r="BM14" s="30"/>
      <c r="BN14" s="43"/>
      <c r="BO14" s="44"/>
      <c r="BP14" s="44"/>
      <c r="BQ14" s="44"/>
      <c r="BR14" s="44"/>
      <c r="BS14" s="33"/>
      <c r="BT14" s="9"/>
      <c r="BU14" s="30"/>
      <c r="BV14" s="43"/>
      <c r="BW14" s="44"/>
      <c r="BX14" s="44"/>
      <c r="BY14" s="44"/>
      <c r="BZ14" s="44"/>
      <c r="CA14" s="33"/>
      <c r="CB14" s="9"/>
      <c r="CC14" s="30"/>
      <c r="CD14" s="43"/>
      <c r="CE14" s="44"/>
      <c r="CF14" s="44"/>
      <c r="CG14" s="44"/>
      <c r="CH14" s="44"/>
      <c r="CI14" s="33"/>
      <c r="CJ14" s="9"/>
      <c r="CK14" s="30"/>
      <c r="CL14" s="43"/>
      <c r="CM14" s="44"/>
      <c r="CN14" s="44"/>
      <c r="CO14" s="44"/>
      <c r="CP14" s="44"/>
      <c r="CQ14" s="33"/>
      <c r="CR14" s="9"/>
      <c r="CS14" s="30"/>
      <c r="CT14" s="43"/>
      <c r="CU14" s="44"/>
      <c r="CV14" s="44"/>
      <c r="CW14" s="44"/>
      <c r="CX14" s="44"/>
      <c r="CY14" s="33"/>
      <c r="CZ14" s="9"/>
      <c r="DA14" s="30"/>
      <c r="DB14" s="43"/>
      <c r="DC14" s="44"/>
      <c r="DD14" s="44"/>
      <c r="DE14" s="44"/>
      <c r="DF14" s="44"/>
      <c r="DG14" s="33"/>
      <c r="DH14" s="9"/>
      <c r="DI14" s="30"/>
      <c r="DJ14" s="43"/>
      <c r="DK14" s="44"/>
      <c r="DL14" s="44"/>
      <c r="DM14" s="44"/>
      <c r="DN14" s="44"/>
      <c r="DO14" s="33"/>
      <c r="DP14" s="9"/>
      <c r="DQ14" s="30"/>
      <c r="DR14" s="43"/>
      <c r="DS14" s="44"/>
      <c r="DT14" s="44"/>
      <c r="DU14" s="44"/>
      <c r="DV14" s="44"/>
      <c r="DW14" s="33"/>
      <c r="DX14" s="9"/>
      <c r="DY14" s="30"/>
      <c r="DZ14" s="43"/>
      <c r="EA14" s="44"/>
      <c r="EB14" s="44"/>
      <c r="EC14" s="44"/>
      <c r="ED14" s="44"/>
      <c r="EE14" s="33"/>
      <c r="EF14" s="9"/>
      <c r="EG14" s="30"/>
      <c r="EH14" s="43"/>
      <c r="EI14" s="44"/>
      <c r="EJ14" s="44"/>
      <c r="EK14" s="44"/>
      <c r="EL14" s="44"/>
      <c r="EM14" s="33"/>
      <c r="EN14" s="9"/>
      <c r="EO14" s="30"/>
      <c r="EP14" s="43"/>
      <c r="EQ14" s="44"/>
      <c r="ER14" s="44"/>
      <c r="ES14" s="44"/>
      <c r="ET14" s="44"/>
      <c r="EU14" s="33"/>
      <c r="EV14" s="9"/>
      <c r="EW14" s="30"/>
      <c r="EX14" s="43"/>
      <c r="EY14" s="44"/>
      <c r="EZ14" s="44"/>
      <c r="FA14" s="44"/>
      <c r="FB14" s="44"/>
      <c r="FC14" s="33"/>
      <c r="FD14" s="9"/>
      <c r="FE14" s="30"/>
      <c r="FF14" s="43"/>
      <c r="FG14" s="44"/>
      <c r="FH14" s="44"/>
      <c r="FI14" s="44"/>
      <c r="FJ14" s="44"/>
      <c r="FK14" s="33"/>
      <c r="FL14" s="9"/>
      <c r="FM14" s="30"/>
      <c r="FN14" s="43"/>
      <c r="FO14" s="44"/>
      <c r="FP14" s="44"/>
      <c r="FQ14" s="44"/>
      <c r="FR14" s="44"/>
      <c r="FS14" s="33"/>
      <c r="FT14" s="9"/>
      <c r="FU14" s="30"/>
      <c r="FV14" s="43"/>
      <c r="FW14" s="44"/>
      <c r="FX14" s="44"/>
      <c r="FY14" s="44"/>
      <c r="FZ14" s="44"/>
      <c r="GA14" s="33"/>
      <c r="GB14" s="9"/>
      <c r="GC14" s="30"/>
      <c r="GD14" s="43"/>
      <c r="GE14" s="44"/>
      <c r="GF14" s="44"/>
      <c r="GG14" s="44"/>
      <c r="GH14" s="44"/>
      <c r="GI14" s="33"/>
      <c r="GJ14" s="9"/>
      <c r="GK14" s="30"/>
      <c r="GL14" s="43"/>
      <c r="GM14" s="44"/>
      <c r="GN14" s="44"/>
      <c r="GO14" s="44"/>
      <c r="GP14" s="44"/>
      <c r="GQ14" s="33"/>
      <c r="GR14" s="9"/>
      <c r="GS14" s="30"/>
      <c r="GT14" s="43"/>
      <c r="GU14" s="44"/>
      <c r="GV14" s="44"/>
      <c r="GW14" s="44"/>
      <c r="GX14" s="44"/>
      <c r="GY14" s="33"/>
      <c r="GZ14" s="9"/>
      <c r="HA14" s="30"/>
      <c r="HB14" s="43"/>
      <c r="HC14" s="44"/>
      <c r="HD14" s="44"/>
      <c r="HE14" s="44"/>
      <c r="HF14" s="44"/>
      <c r="HG14" s="33"/>
      <c r="HH14" s="9"/>
      <c r="HI14" s="30"/>
      <c r="HJ14" s="43"/>
      <c r="HK14" s="44"/>
      <c r="HL14" s="44"/>
      <c r="HM14" s="44"/>
      <c r="HN14" s="44"/>
      <c r="HO14" s="33"/>
      <c r="HP14" s="9"/>
      <c r="HQ14" s="30"/>
      <c r="HR14" s="43"/>
      <c r="HS14" s="44"/>
      <c r="HT14" s="44"/>
      <c r="HU14" s="44"/>
      <c r="HV14" s="44"/>
      <c r="HW14" s="33"/>
      <c r="HX14" s="9"/>
      <c r="HY14" s="30"/>
      <c r="HZ14" s="43"/>
      <c r="IA14" s="44"/>
      <c r="IB14" s="44"/>
      <c r="IC14" s="44"/>
      <c r="ID14" s="44"/>
      <c r="IE14" s="33"/>
      <c r="IF14" s="9"/>
      <c r="IG14" s="30"/>
      <c r="IH14" s="43"/>
      <c r="II14" s="44"/>
      <c r="IJ14" s="44"/>
      <c r="IK14" s="44"/>
      <c r="IL14" s="44"/>
      <c r="IM14" s="33"/>
      <c r="IN14" s="9"/>
      <c r="IO14" s="30"/>
      <c r="IP14" s="43"/>
      <c r="IQ14" s="44"/>
      <c r="IR14" s="44"/>
      <c r="IS14" s="44"/>
      <c r="IT14" s="44"/>
    </row>
    <row r="15" spans="1:254" ht="16.5" customHeight="1">
      <c r="A15" s="72"/>
      <c r="B15" s="72" t="s">
        <v>19</v>
      </c>
      <c r="C15" s="102"/>
      <c r="D15" s="102">
        <v>75000</v>
      </c>
      <c r="E15" s="102"/>
      <c r="F15" s="102">
        <v>75000</v>
      </c>
      <c r="G15" s="102"/>
      <c r="H15" s="74">
        <f>SUM(C15:G15)</f>
        <v>150000</v>
      </c>
      <c r="I15" s="57"/>
      <c r="J15" s="43"/>
      <c r="K15" s="44"/>
      <c r="L15" s="44"/>
      <c r="M15" s="44"/>
      <c r="N15" s="44"/>
      <c r="O15" s="33"/>
      <c r="P15" s="9"/>
      <c r="Q15" s="30"/>
      <c r="R15" s="43"/>
      <c r="S15" s="44"/>
      <c r="T15" s="44"/>
      <c r="U15" s="44"/>
      <c r="V15" s="44"/>
      <c r="W15" s="33"/>
      <c r="X15" s="9"/>
      <c r="Y15" s="30"/>
      <c r="Z15" s="43"/>
      <c r="AA15" s="44"/>
      <c r="AB15" s="44"/>
      <c r="AC15" s="44"/>
      <c r="AD15" s="44"/>
      <c r="AE15" s="33"/>
      <c r="AF15" s="9"/>
      <c r="AG15" s="30"/>
      <c r="AH15" s="43"/>
      <c r="AI15" s="44"/>
      <c r="AJ15" s="44"/>
      <c r="AK15" s="44"/>
      <c r="AL15" s="44"/>
      <c r="AM15" s="33"/>
      <c r="AN15" s="9"/>
      <c r="AO15" s="30"/>
      <c r="AP15" s="43"/>
      <c r="AQ15" s="44"/>
      <c r="AR15" s="44"/>
      <c r="AS15" s="44"/>
      <c r="AT15" s="44"/>
      <c r="AU15" s="33"/>
      <c r="AV15" s="9"/>
      <c r="AW15" s="30"/>
      <c r="AX15" s="43"/>
      <c r="AY15" s="44"/>
      <c r="AZ15" s="44"/>
      <c r="BA15" s="44"/>
      <c r="BB15" s="44"/>
      <c r="BC15" s="33"/>
      <c r="BD15" s="9"/>
      <c r="BE15" s="30"/>
      <c r="BF15" s="43"/>
      <c r="BG15" s="44"/>
      <c r="BH15" s="44"/>
      <c r="BI15" s="44"/>
      <c r="BJ15" s="44"/>
      <c r="BK15" s="33"/>
      <c r="BL15" s="9"/>
      <c r="BM15" s="30"/>
      <c r="BN15" s="43"/>
      <c r="BO15" s="44"/>
      <c r="BP15" s="44"/>
      <c r="BQ15" s="44"/>
      <c r="BR15" s="44"/>
      <c r="BS15" s="33"/>
      <c r="BT15" s="9"/>
      <c r="BU15" s="30"/>
      <c r="BV15" s="43"/>
      <c r="BW15" s="44"/>
      <c r="BX15" s="44"/>
      <c r="BY15" s="44"/>
      <c r="BZ15" s="44"/>
      <c r="CA15" s="33"/>
      <c r="CB15" s="9"/>
      <c r="CC15" s="30"/>
      <c r="CD15" s="43"/>
      <c r="CE15" s="44"/>
      <c r="CF15" s="44"/>
      <c r="CG15" s="44"/>
      <c r="CH15" s="44"/>
      <c r="CI15" s="33"/>
      <c r="CJ15" s="9"/>
      <c r="CK15" s="30"/>
      <c r="CL15" s="43"/>
      <c r="CM15" s="44"/>
      <c r="CN15" s="44"/>
      <c r="CO15" s="44"/>
      <c r="CP15" s="44"/>
      <c r="CQ15" s="33"/>
      <c r="CR15" s="9"/>
      <c r="CS15" s="30"/>
      <c r="CT15" s="43"/>
      <c r="CU15" s="44"/>
      <c r="CV15" s="44"/>
      <c r="CW15" s="44"/>
      <c r="CX15" s="44"/>
      <c r="CY15" s="33"/>
      <c r="CZ15" s="9"/>
      <c r="DA15" s="30"/>
      <c r="DB15" s="43"/>
      <c r="DC15" s="44"/>
      <c r="DD15" s="44"/>
      <c r="DE15" s="44"/>
      <c r="DF15" s="44"/>
      <c r="DG15" s="33"/>
      <c r="DH15" s="9"/>
      <c r="DI15" s="30"/>
      <c r="DJ15" s="43"/>
      <c r="DK15" s="44"/>
      <c r="DL15" s="44"/>
      <c r="DM15" s="44"/>
      <c r="DN15" s="44"/>
      <c r="DO15" s="33"/>
      <c r="DP15" s="9"/>
      <c r="DQ15" s="30"/>
      <c r="DR15" s="43"/>
      <c r="DS15" s="44"/>
      <c r="DT15" s="44"/>
      <c r="DU15" s="44"/>
      <c r="DV15" s="44"/>
      <c r="DW15" s="33"/>
      <c r="DX15" s="9"/>
      <c r="DY15" s="30"/>
      <c r="DZ15" s="43"/>
      <c r="EA15" s="44"/>
      <c r="EB15" s="44"/>
      <c r="EC15" s="44"/>
      <c r="ED15" s="44"/>
      <c r="EE15" s="33"/>
      <c r="EF15" s="9"/>
      <c r="EG15" s="30"/>
      <c r="EH15" s="43"/>
      <c r="EI15" s="44"/>
      <c r="EJ15" s="44"/>
      <c r="EK15" s="44"/>
      <c r="EL15" s="44"/>
      <c r="EM15" s="33"/>
      <c r="EN15" s="9"/>
      <c r="EO15" s="30"/>
      <c r="EP15" s="43"/>
      <c r="EQ15" s="44"/>
      <c r="ER15" s="44"/>
      <c r="ES15" s="44"/>
      <c r="ET15" s="44"/>
      <c r="EU15" s="33"/>
      <c r="EV15" s="9"/>
      <c r="EW15" s="30"/>
      <c r="EX15" s="43"/>
      <c r="EY15" s="44"/>
      <c r="EZ15" s="44"/>
      <c r="FA15" s="44"/>
      <c r="FB15" s="44"/>
      <c r="FC15" s="33"/>
      <c r="FD15" s="9"/>
      <c r="FE15" s="30"/>
      <c r="FF15" s="43"/>
      <c r="FG15" s="44"/>
      <c r="FH15" s="44"/>
      <c r="FI15" s="44"/>
      <c r="FJ15" s="44"/>
      <c r="FK15" s="33"/>
      <c r="FL15" s="9"/>
      <c r="FM15" s="30"/>
      <c r="FN15" s="43"/>
      <c r="FO15" s="44"/>
      <c r="FP15" s="44"/>
      <c r="FQ15" s="44"/>
      <c r="FR15" s="44"/>
      <c r="FS15" s="33"/>
      <c r="FT15" s="9"/>
      <c r="FU15" s="30"/>
      <c r="FV15" s="43"/>
      <c r="FW15" s="44"/>
      <c r="FX15" s="44"/>
      <c r="FY15" s="44"/>
      <c r="FZ15" s="44"/>
      <c r="GA15" s="33"/>
      <c r="GB15" s="9"/>
      <c r="GC15" s="30"/>
      <c r="GD15" s="43"/>
      <c r="GE15" s="44"/>
      <c r="GF15" s="44"/>
      <c r="GG15" s="44"/>
      <c r="GH15" s="44"/>
      <c r="GI15" s="33"/>
      <c r="GJ15" s="9"/>
      <c r="GK15" s="30"/>
      <c r="GL15" s="43"/>
      <c r="GM15" s="44"/>
      <c r="GN15" s="44"/>
      <c r="GO15" s="44"/>
      <c r="GP15" s="44"/>
      <c r="GQ15" s="33"/>
      <c r="GR15" s="9"/>
      <c r="GS15" s="30"/>
      <c r="GT15" s="43"/>
      <c r="GU15" s="44"/>
      <c r="GV15" s="44"/>
      <c r="GW15" s="44"/>
      <c r="GX15" s="44"/>
      <c r="GY15" s="33"/>
      <c r="GZ15" s="9"/>
      <c r="HA15" s="30"/>
      <c r="HB15" s="43"/>
      <c r="HC15" s="44"/>
      <c r="HD15" s="44"/>
      <c r="HE15" s="44"/>
      <c r="HF15" s="44"/>
      <c r="HG15" s="33"/>
      <c r="HH15" s="9"/>
      <c r="HI15" s="30"/>
      <c r="HJ15" s="43"/>
      <c r="HK15" s="44"/>
      <c r="HL15" s="44"/>
      <c r="HM15" s="44"/>
      <c r="HN15" s="44"/>
      <c r="HO15" s="33"/>
      <c r="HP15" s="9"/>
      <c r="HQ15" s="30"/>
      <c r="HR15" s="43"/>
      <c r="HS15" s="44"/>
      <c r="HT15" s="44"/>
      <c r="HU15" s="44"/>
      <c r="HV15" s="44"/>
      <c r="HW15" s="33"/>
      <c r="HX15" s="9"/>
      <c r="HY15" s="30"/>
      <c r="HZ15" s="43"/>
      <c r="IA15" s="44"/>
      <c r="IB15" s="44"/>
      <c r="IC15" s="44"/>
      <c r="ID15" s="44"/>
      <c r="IE15" s="33"/>
      <c r="IF15" s="9"/>
      <c r="IG15" s="30"/>
      <c r="IH15" s="43"/>
      <c r="II15" s="44"/>
      <c r="IJ15" s="44"/>
      <c r="IK15" s="44"/>
      <c r="IL15" s="44"/>
      <c r="IM15" s="33"/>
      <c r="IN15" s="9"/>
      <c r="IO15" s="30"/>
      <c r="IP15" s="43"/>
      <c r="IQ15" s="44"/>
      <c r="IR15" s="44"/>
      <c r="IS15" s="44"/>
      <c r="IT15" s="44"/>
    </row>
    <row r="16" spans="1:254" ht="16.5" customHeight="1">
      <c r="A16" s="77"/>
      <c r="B16" s="14"/>
      <c r="C16" s="71"/>
      <c r="D16" s="71"/>
      <c r="E16" s="71"/>
      <c r="F16" s="101"/>
      <c r="G16" s="101"/>
      <c r="H16" s="67"/>
      <c r="I16" s="60"/>
      <c r="J16" s="43"/>
      <c r="K16" s="44"/>
      <c r="L16" s="44"/>
      <c r="M16" s="44"/>
      <c r="N16" s="44"/>
      <c r="O16" s="18"/>
      <c r="P16" s="2"/>
      <c r="Q16" s="2"/>
      <c r="R16" s="43"/>
      <c r="S16" s="44"/>
      <c r="T16" s="44"/>
      <c r="U16" s="44"/>
      <c r="V16" s="44"/>
      <c r="W16" s="18"/>
      <c r="X16" s="2"/>
      <c r="Y16" s="2"/>
      <c r="Z16" s="43"/>
      <c r="AA16" s="44"/>
      <c r="AB16" s="44"/>
      <c r="AC16" s="44"/>
      <c r="AD16" s="44"/>
      <c r="AE16" s="18"/>
      <c r="AF16" s="2"/>
      <c r="AG16" s="2"/>
      <c r="AH16" s="43"/>
      <c r="AI16" s="44"/>
      <c r="AJ16" s="44"/>
      <c r="AK16" s="44"/>
      <c r="AL16" s="44"/>
      <c r="AM16" s="18"/>
      <c r="AN16" s="2"/>
      <c r="AO16" s="2"/>
      <c r="AP16" s="43"/>
      <c r="AQ16" s="44"/>
      <c r="AR16" s="44"/>
      <c r="AS16" s="44"/>
      <c r="AT16" s="44"/>
      <c r="AU16" s="18"/>
      <c r="AV16" s="2"/>
      <c r="AW16" s="2"/>
      <c r="AX16" s="43"/>
      <c r="AY16" s="44"/>
      <c r="AZ16" s="44"/>
      <c r="BA16" s="44"/>
      <c r="BB16" s="44"/>
      <c r="BC16" s="18"/>
      <c r="BD16" s="2"/>
      <c r="BE16" s="2"/>
      <c r="BF16" s="43"/>
      <c r="BG16" s="44"/>
      <c r="BH16" s="44"/>
      <c r="BI16" s="44"/>
      <c r="BJ16" s="44"/>
      <c r="BK16" s="18"/>
      <c r="BL16" s="2"/>
      <c r="BM16" s="2"/>
      <c r="BN16" s="43"/>
      <c r="BO16" s="44"/>
      <c r="BP16" s="44"/>
      <c r="BQ16" s="44"/>
      <c r="BR16" s="44"/>
      <c r="BS16" s="18"/>
      <c r="BT16" s="2"/>
      <c r="BU16" s="2"/>
      <c r="BV16" s="43"/>
      <c r="BW16" s="44"/>
      <c r="BX16" s="44"/>
      <c r="BY16" s="44"/>
      <c r="BZ16" s="44"/>
      <c r="CA16" s="18"/>
      <c r="CB16" s="2"/>
      <c r="CC16" s="2"/>
      <c r="CD16" s="43"/>
      <c r="CE16" s="44"/>
      <c r="CF16" s="44"/>
      <c r="CG16" s="44"/>
      <c r="CH16" s="44"/>
      <c r="CI16" s="18"/>
      <c r="CJ16" s="2"/>
      <c r="CK16" s="2"/>
      <c r="CL16" s="43"/>
      <c r="CM16" s="44"/>
      <c r="CN16" s="44"/>
      <c r="CO16" s="44"/>
      <c r="CP16" s="44"/>
      <c r="CQ16" s="18"/>
      <c r="CR16" s="2"/>
      <c r="CS16" s="2"/>
      <c r="CT16" s="43"/>
      <c r="CU16" s="44"/>
      <c r="CV16" s="44"/>
      <c r="CW16" s="44"/>
      <c r="CX16" s="44"/>
      <c r="CY16" s="18"/>
      <c r="CZ16" s="2"/>
      <c r="DA16" s="2"/>
      <c r="DB16" s="43"/>
      <c r="DC16" s="44"/>
      <c r="DD16" s="44"/>
      <c r="DE16" s="44"/>
      <c r="DF16" s="44"/>
      <c r="DG16" s="18"/>
      <c r="DH16" s="2"/>
      <c r="DI16" s="2"/>
      <c r="DJ16" s="43"/>
      <c r="DK16" s="44"/>
      <c r="DL16" s="44"/>
      <c r="DM16" s="44"/>
      <c r="DN16" s="44"/>
      <c r="DO16" s="18"/>
      <c r="DP16" s="2"/>
      <c r="DQ16" s="2"/>
      <c r="DR16" s="43"/>
      <c r="DS16" s="44"/>
      <c r="DT16" s="44"/>
      <c r="DU16" s="44"/>
      <c r="DV16" s="44"/>
      <c r="DW16" s="18"/>
      <c r="DX16" s="2"/>
      <c r="DY16" s="2"/>
      <c r="DZ16" s="43"/>
      <c r="EA16" s="44"/>
      <c r="EB16" s="44"/>
      <c r="EC16" s="44"/>
      <c r="ED16" s="44"/>
      <c r="EE16" s="18"/>
      <c r="EF16" s="2"/>
      <c r="EG16" s="2"/>
      <c r="EH16" s="43"/>
      <c r="EI16" s="44"/>
      <c r="EJ16" s="44"/>
      <c r="EK16" s="44"/>
      <c r="EL16" s="44"/>
      <c r="EM16" s="18"/>
      <c r="EN16" s="2"/>
      <c r="EO16" s="2"/>
      <c r="EP16" s="43"/>
      <c r="EQ16" s="44"/>
      <c r="ER16" s="44"/>
      <c r="ES16" s="44"/>
      <c r="ET16" s="44"/>
      <c r="EU16" s="18"/>
      <c r="EV16" s="2"/>
      <c r="EW16" s="2"/>
      <c r="EX16" s="43"/>
      <c r="EY16" s="44"/>
      <c r="EZ16" s="44"/>
      <c r="FA16" s="44"/>
      <c r="FB16" s="44"/>
      <c r="FC16" s="18"/>
      <c r="FD16" s="2"/>
      <c r="FE16" s="2"/>
      <c r="FF16" s="43"/>
      <c r="FG16" s="44"/>
      <c r="FH16" s="44"/>
      <c r="FI16" s="44"/>
      <c r="FJ16" s="44"/>
      <c r="FK16" s="18"/>
      <c r="FL16" s="2"/>
      <c r="FM16" s="2"/>
      <c r="FN16" s="43"/>
      <c r="FO16" s="44"/>
      <c r="FP16" s="44"/>
      <c r="FQ16" s="44"/>
      <c r="FR16" s="44"/>
      <c r="FS16" s="18"/>
      <c r="FT16" s="2"/>
      <c r="FU16" s="2"/>
      <c r="FV16" s="43"/>
      <c r="FW16" s="44"/>
      <c r="FX16" s="44"/>
      <c r="FY16" s="44"/>
      <c r="FZ16" s="44"/>
      <c r="GA16" s="18"/>
      <c r="GB16" s="2"/>
      <c r="GC16" s="2"/>
      <c r="GD16" s="43"/>
      <c r="GE16" s="44"/>
      <c r="GF16" s="44"/>
      <c r="GG16" s="44"/>
      <c r="GH16" s="44"/>
      <c r="GI16" s="18"/>
      <c r="GJ16" s="2"/>
      <c r="GK16" s="2"/>
      <c r="GL16" s="43"/>
      <c r="GM16" s="44"/>
      <c r="GN16" s="44"/>
      <c r="GO16" s="44"/>
      <c r="GP16" s="44"/>
      <c r="GQ16" s="18"/>
      <c r="GR16" s="2"/>
      <c r="GS16" s="2"/>
      <c r="GT16" s="43"/>
      <c r="GU16" s="44"/>
      <c r="GV16" s="44"/>
      <c r="GW16" s="44"/>
      <c r="GX16" s="44"/>
      <c r="GY16" s="18"/>
      <c r="GZ16" s="2"/>
      <c r="HA16" s="2"/>
      <c r="HB16" s="43"/>
      <c r="HC16" s="44"/>
      <c r="HD16" s="44"/>
      <c r="HE16" s="44"/>
      <c r="HF16" s="44"/>
      <c r="HG16" s="18"/>
      <c r="HH16" s="2"/>
      <c r="HI16" s="2"/>
      <c r="HJ16" s="43"/>
      <c r="HK16" s="44"/>
      <c r="HL16" s="44"/>
      <c r="HM16" s="44"/>
      <c r="HN16" s="44"/>
      <c r="HO16" s="18"/>
      <c r="HP16" s="2"/>
      <c r="HQ16" s="2"/>
      <c r="HR16" s="43"/>
      <c r="HS16" s="44"/>
      <c r="HT16" s="44"/>
      <c r="HU16" s="44"/>
      <c r="HV16" s="44"/>
      <c r="HW16" s="18"/>
      <c r="HX16" s="2"/>
      <c r="HY16" s="2"/>
      <c r="HZ16" s="43"/>
      <c r="IA16" s="44"/>
      <c r="IB16" s="44"/>
      <c r="IC16" s="44"/>
      <c r="ID16" s="44"/>
      <c r="IE16" s="18"/>
      <c r="IF16" s="2"/>
      <c r="IG16" s="2"/>
      <c r="IH16" s="43"/>
      <c r="II16" s="44"/>
      <c r="IJ16" s="44"/>
      <c r="IK16" s="44"/>
      <c r="IL16" s="44"/>
      <c r="IM16" s="18"/>
      <c r="IN16" s="2"/>
      <c r="IO16" s="2"/>
      <c r="IP16" s="43"/>
      <c r="IQ16" s="44"/>
      <c r="IR16" s="44"/>
      <c r="IS16" s="44"/>
      <c r="IT16" s="44"/>
    </row>
    <row r="17" spans="1:254" ht="16.5" customHeight="1">
      <c r="A17" s="14"/>
      <c r="B17" s="3"/>
      <c r="C17" s="71"/>
      <c r="D17" s="71"/>
      <c r="E17" s="71"/>
      <c r="F17" s="101"/>
      <c r="G17" s="101"/>
      <c r="H17" s="71"/>
      <c r="I17" s="61"/>
      <c r="J17" s="44"/>
      <c r="K17" s="44"/>
      <c r="L17" s="44"/>
      <c r="M17" s="44"/>
      <c r="N17" s="44"/>
      <c r="O17" s="18"/>
      <c r="P17" s="2"/>
      <c r="Q17" s="2"/>
      <c r="R17" s="44"/>
      <c r="S17" s="44"/>
      <c r="T17" s="44"/>
      <c r="U17" s="44"/>
      <c r="V17" s="44"/>
      <c r="W17" s="18"/>
      <c r="X17" s="2"/>
      <c r="Y17" s="2"/>
      <c r="Z17" s="44"/>
      <c r="AA17" s="44"/>
      <c r="AB17" s="44"/>
      <c r="AC17" s="44"/>
      <c r="AD17" s="44"/>
      <c r="AE17" s="18"/>
      <c r="AF17" s="2"/>
      <c r="AG17" s="2"/>
      <c r="AH17" s="44"/>
      <c r="AI17" s="44"/>
      <c r="AJ17" s="44"/>
      <c r="AK17" s="44"/>
      <c r="AL17" s="44"/>
      <c r="AM17" s="18"/>
      <c r="AN17" s="2"/>
      <c r="AO17" s="2"/>
      <c r="AP17" s="44"/>
      <c r="AQ17" s="44"/>
      <c r="AR17" s="44"/>
      <c r="AS17" s="44"/>
      <c r="AT17" s="44"/>
      <c r="AU17" s="18"/>
      <c r="AV17" s="2"/>
      <c r="AW17" s="2"/>
      <c r="AX17" s="44"/>
      <c r="AY17" s="44"/>
      <c r="AZ17" s="44"/>
      <c r="BA17" s="44"/>
      <c r="BB17" s="44"/>
      <c r="BC17" s="18"/>
      <c r="BD17" s="2"/>
      <c r="BE17" s="2"/>
      <c r="BF17" s="44"/>
      <c r="BG17" s="44"/>
      <c r="BH17" s="44"/>
      <c r="BI17" s="44"/>
      <c r="BJ17" s="44"/>
      <c r="BK17" s="18"/>
      <c r="BL17" s="2"/>
      <c r="BM17" s="2"/>
      <c r="BN17" s="44"/>
      <c r="BO17" s="44"/>
      <c r="BP17" s="44"/>
      <c r="BQ17" s="44"/>
      <c r="BR17" s="44"/>
      <c r="BS17" s="18"/>
      <c r="BT17" s="2"/>
      <c r="BU17" s="2"/>
      <c r="BV17" s="44"/>
      <c r="BW17" s="44"/>
      <c r="BX17" s="44"/>
      <c r="BY17" s="44"/>
      <c r="BZ17" s="44"/>
      <c r="CA17" s="18"/>
      <c r="CB17" s="2"/>
      <c r="CC17" s="2"/>
      <c r="CD17" s="44"/>
      <c r="CE17" s="44"/>
      <c r="CF17" s="44"/>
      <c r="CG17" s="44"/>
      <c r="CH17" s="44"/>
      <c r="CI17" s="18"/>
      <c r="CJ17" s="2"/>
      <c r="CK17" s="2"/>
      <c r="CL17" s="44"/>
      <c r="CM17" s="44"/>
      <c r="CN17" s="44"/>
      <c r="CO17" s="44"/>
      <c r="CP17" s="44"/>
      <c r="CQ17" s="18"/>
      <c r="CR17" s="2"/>
      <c r="CS17" s="2"/>
      <c r="CT17" s="44"/>
      <c r="CU17" s="44"/>
      <c r="CV17" s="44"/>
      <c r="CW17" s="44"/>
      <c r="CX17" s="44"/>
      <c r="CY17" s="18"/>
      <c r="CZ17" s="2"/>
      <c r="DA17" s="2"/>
      <c r="DB17" s="44"/>
      <c r="DC17" s="44"/>
      <c r="DD17" s="44"/>
      <c r="DE17" s="44"/>
      <c r="DF17" s="44"/>
      <c r="DG17" s="18"/>
      <c r="DH17" s="2"/>
      <c r="DI17" s="2"/>
      <c r="DJ17" s="44"/>
      <c r="DK17" s="44"/>
      <c r="DL17" s="44"/>
      <c r="DM17" s="44"/>
      <c r="DN17" s="44"/>
      <c r="DO17" s="18"/>
      <c r="DP17" s="2"/>
      <c r="DQ17" s="2"/>
      <c r="DR17" s="44"/>
      <c r="DS17" s="44"/>
      <c r="DT17" s="44"/>
      <c r="DU17" s="44"/>
      <c r="DV17" s="44"/>
      <c r="DW17" s="18"/>
      <c r="DX17" s="2"/>
      <c r="DY17" s="2"/>
      <c r="DZ17" s="44"/>
      <c r="EA17" s="44"/>
      <c r="EB17" s="44"/>
      <c r="EC17" s="44"/>
      <c r="ED17" s="44"/>
      <c r="EE17" s="18"/>
      <c r="EF17" s="2"/>
      <c r="EG17" s="2"/>
      <c r="EH17" s="44"/>
      <c r="EI17" s="44"/>
      <c r="EJ17" s="44"/>
      <c r="EK17" s="44"/>
      <c r="EL17" s="44"/>
      <c r="EM17" s="18"/>
      <c r="EN17" s="2"/>
      <c r="EO17" s="2"/>
      <c r="EP17" s="44"/>
      <c r="EQ17" s="44"/>
      <c r="ER17" s="44"/>
      <c r="ES17" s="44"/>
      <c r="ET17" s="44"/>
      <c r="EU17" s="18"/>
      <c r="EV17" s="2"/>
      <c r="EW17" s="2"/>
      <c r="EX17" s="44"/>
      <c r="EY17" s="44"/>
      <c r="EZ17" s="44"/>
      <c r="FA17" s="44"/>
      <c r="FB17" s="44"/>
      <c r="FC17" s="18"/>
      <c r="FD17" s="2"/>
      <c r="FE17" s="2"/>
      <c r="FF17" s="44"/>
      <c r="FG17" s="44"/>
      <c r="FH17" s="44"/>
      <c r="FI17" s="44"/>
      <c r="FJ17" s="44"/>
      <c r="FK17" s="18"/>
      <c r="FL17" s="2"/>
      <c r="FM17" s="2"/>
      <c r="FN17" s="44"/>
      <c r="FO17" s="44"/>
      <c r="FP17" s="44"/>
      <c r="FQ17" s="44"/>
      <c r="FR17" s="44"/>
      <c r="FS17" s="18"/>
      <c r="FT17" s="2"/>
      <c r="FU17" s="2"/>
      <c r="FV17" s="44"/>
      <c r="FW17" s="44"/>
      <c r="FX17" s="44"/>
      <c r="FY17" s="44"/>
      <c r="FZ17" s="44"/>
      <c r="GA17" s="18"/>
      <c r="GB17" s="2"/>
      <c r="GC17" s="2"/>
      <c r="GD17" s="44"/>
      <c r="GE17" s="44"/>
      <c r="GF17" s="44"/>
      <c r="GG17" s="44"/>
      <c r="GH17" s="44"/>
      <c r="GI17" s="18"/>
      <c r="GJ17" s="2"/>
      <c r="GK17" s="2"/>
      <c r="GL17" s="44"/>
      <c r="GM17" s="44"/>
      <c r="GN17" s="44"/>
      <c r="GO17" s="44"/>
      <c r="GP17" s="44"/>
      <c r="GQ17" s="18"/>
      <c r="GR17" s="2"/>
      <c r="GS17" s="2"/>
      <c r="GT17" s="44"/>
      <c r="GU17" s="44"/>
      <c r="GV17" s="44"/>
      <c r="GW17" s="44"/>
      <c r="GX17" s="44"/>
      <c r="GY17" s="18"/>
      <c r="GZ17" s="2"/>
      <c r="HA17" s="2"/>
      <c r="HB17" s="44"/>
      <c r="HC17" s="44"/>
      <c r="HD17" s="44"/>
      <c r="HE17" s="44"/>
      <c r="HF17" s="44"/>
      <c r="HG17" s="18"/>
      <c r="HH17" s="2"/>
      <c r="HI17" s="2"/>
      <c r="HJ17" s="44"/>
      <c r="HK17" s="44"/>
      <c r="HL17" s="44"/>
      <c r="HM17" s="44"/>
      <c r="HN17" s="44"/>
      <c r="HO17" s="18"/>
      <c r="HP17" s="2"/>
      <c r="HQ17" s="2"/>
      <c r="HR17" s="44"/>
      <c r="HS17" s="44"/>
      <c r="HT17" s="44"/>
      <c r="HU17" s="44"/>
      <c r="HV17" s="44"/>
      <c r="HW17" s="18"/>
      <c r="HX17" s="2"/>
      <c r="HY17" s="2"/>
      <c r="HZ17" s="44"/>
      <c r="IA17" s="44"/>
      <c r="IB17" s="44"/>
      <c r="IC17" s="44"/>
      <c r="ID17" s="44"/>
      <c r="IE17" s="18"/>
      <c r="IF17" s="2"/>
      <c r="IG17" s="2"/>
      <c r="IH17" s="44"/>
      <c r="II17" s="44"/>
      <c r="IJ17" s="44"/>
      <c r="IK17" s="44"/>
      <c r="IL17" s="44"/>
      <c r="IM17" s="18"/>
      <c r="IN17" s="2"/>
      <c r="IO17" s="2"/>
      <c r="IP17" s="44"/>
      <c r="IQ17" s="44"/>
      <c r="IR17" s="44"/>
      <c r="IS17" s="44"/>
      <c r="IT17" s="44"/>
    </row>
    <row r="18" spans="1:9" ht="16.5" customHeight="1">
      <c r="A18" s="69"/>
      <c r="B18" s="69"/>
      <c r="C18" s="71"/>
      <c r="D18" s="71"/>
      <c r="E18" s="71"/>
      <c r="F18" s="101"/>
      <c r="G18" s="101"/>
      <c r="H18" s="71"/>
      <c r="I18" s="57"/>
    </row>
    <row r="19" spans="1:9" ht="16.5" customHeight="1">
      <c r="A19" s="69"/>
      <c r="B19" s="69"/>
      <c r="C19" s="71"/>
      <c r="D19" s="71"/>
      <c r="E19" s="71"/>
      <c r="F19" s="101"/>
      <c r="G19" s="101"/>
      <c r="H19" s="71"/>
      <c r="I19" s="57"/>
    </row>
    <row r="20" spans="1:9" ht="16.5" customHeight="1">
      <c r="A20" s="15" t="s">
        <v>41</v>
      </c>
      <c r="B20" s="14"/>
      <c r="C20" s="126">
        <v>2014</v>
      </c>
      <c r="D20" s="126">
        <v>2015</v>
      </c>
      <c r="E20" s="103">
        <v>2016</v>
      </c>
      <c r="F20" s="140">
        <v>2017</v>
      </c>
      <c r="G20" s="140">
        <v>2018</v>
      </c>
      <c r="H20" s="78" t="s">
        <v>6</v>
      </c>
      <c r="I20" s="62"/>
    </row>
    <row r="21" spans="1:9" ht="16.5" customHeight="1">
      <c r="A21" s="14"/>
      <c r="B21" s="69" t="s">
        <v>18</v>
      </c>
      <c r="C21" s="88">
        <f>C12+C8</f>
        <v>202650</v>
      </c>
      <c r="D21" s="88">
        <f>D12+D8</f>
        <v>137500</v>
      </c>
      <c r="E21" s="88">
        <f>E12+E8</f>
        <v>137500</v>
      </c>
      <c r="F21" s="88">
        <f>F12+F8</f>
        <v>137500</v>
      </c>
      <c r="G21" s="88">
        <f>G12+G8</f>
        <v>137500</v>
      </c>
      <c r="H21" s="88">
        <f>SUM(C21:G21)</f>
        <v>752650</v>
      </c>
      <c r="I21" s="62"/>
    </row>
    <row r="22" spans="1:9" ht="16.5" customHeight="1">
      <c r="A22" s="14"/>
      <c r="B22" s="84" t="s">
        <v>5</v>
      </c>
      <c r="C22" s="91"/>
      <c r="D22" s="91"/>
      <c r="E22" s="91"/>
      <c r="F22" s="141"/>
      <c r="G22" s="141"/>
      <c r="H22" s="88"/>
      <c r="I22" s="62"/>
    </row>
    <row r="23" spans="1:9" ht="16.5" customHeight="1">
      <c r="A23" s="69"/>
      <c r="B23" s="69" t="s">
        <v>115</v>
      </c>
      <c r="C23" s="71">
        <f>SUM(C10+C14)</f>
        <v>202650</v>
      </c>
      <c r="D23" s="71">
        <f aca="true" t="shared" si="0" ref="D23:G24">SUM(D10+D14)</f>
        <v>0</v>
      </c>
      <c r="E23" s="71">
        <f t="shared" si="0"/>
        <v>0</v>
      </c>
      <c r="F23" s="71">
        <f t="shared" si="0"/>
        <v>0</v>
      </c>
      <c r="G23" s="71">
        <f t="shared" si="0"/>
        <v>0</v>
      </c>
      <c r="H23" s="88">
        <f>SUM(C23:G23)</f>
        <v>202650</v>
      </c>
      <c r="I23" s="62"/>
    </row>
    <row r="24" spans="1:9" ht="16.5" customHeight="1">
      <c r="A24" s="14"/>
      <c r="B24" s="72" t="s">
        <v>19</v>
      </c>
      <c r="C24" s="71">
        <f>SUM(C11+C15)</f>
        <v>0</v>
      </c>
      <c r="D24" s="71">
        <f>SUM(D11+D15)</f>
        <v>275000</v>
      </c>
      <c r="E24" s="71">
        <f t="shared" si="0"/>
        <v>0</v>
      </c>
      <c r="F24" s="71">
        <f>SUM(F11+F15)</f>
        <v>275000</v>
      </c>
      <c r="G24" s="71">
        <f t="shared" si="0"/>
        <v>0</v>
      </c>
      <c r="H24" s="88">
        <f>SUM(C24:G24)</f>
        <v>550000</v>
      </c>
      <c r="I24" s="62"/>
    </row>
    <row r="25" spans="1:9" ht="16.5" customHeight="1">
      <c r="A25" s="14"/>
      <c r="B25" s="75"/>
      <c r="C25" s="123"/>
      <c r="D25" s="123"/>
      <c r="E25" s="123"/>
      <c r="F25" s="142"/>
      <c r="G25" s="142"/>
      <c r="H25" s="124"/>
      <c r="I25" s="62"/>
    </row>
    <row r="26" spans="1:9" ht="15.75">
      <c r="A26" s="14"/>
      <c r="B26" s="15" t="s">
        <v>16</v>
      </c>
      <c r="C26" s="67">
        <f>SUM(C23:C24)</f>
        <v>202650</v>
      </c>
      <c r="D26" s="67">
        <f>SUM(D23:D24)</f>
        <v>275000</v>
      </c>
      <c r="E26" s="67">
        <f>SUM(E23:E24)</f>
        <v>0</v>
      </c>
      <c r="F26" s="89">
        <f>SUM(F23:F24)</f>
        <v>275000</v>
      </c>
      <c r="G26" s="89">
        <f>SUM(G23:G24)</f>
        <v>0</v>
      </c>
      <c r="H26" s="88">
        <f>SUM(C26:G26)</f>
        <v>752650</v>
      </c>
      <c r="I26" s="62"/>
    </row>
    <row r="27" spans="1:9" ht="15.75">
      <c r="A27" s="14"/>
      <c r="B27" s="75"/>
      <c r="C27" s="123"/>
      <c r="D27" s="123"/>
      <c r="E27" s="123"/>
      <c r="F27" s="142"/>
      <c r="G27" s="142"/>
      <c r="H27" s="124"/>
      <c r="I27" s="62"/>
    </row>
    <row r="28" spans="1:9" ht="15.75">
      <c r="A28" s="14"/>
      <c r="B28" s="15"/>
      <c r="C28" s="67"/>
      <c r="D28" s="67"/>
      <c r="E28" s="67"/>
      <c r="F28" s="89"/>
      <c r="G28" s="89"/>
      <c r="H28" s="88"/>
      <c r="I28" s="62"/>
    </row>
    <row r="36" spans="1:7" ht="14.25">
      <c r="A36" s="2"/>
      <c r="B36" s="2"/>
      <c r="C36" s="4"/>
      <c r="D36" s="4"/>
      <c r="E36" s="4"/>
      <c r="F36" s="143"/>
      <c r="G36" s="143"/>
    </row>
  </sheetData>
  <sheetProtection/>
  <mergeCells count="4">
    <mergeCell ref="A1:I1"/>
    <mergeCell ref="A2:I2"/>
    <mergeCell ref="A3:I3"/>
    <mergeCell ref="A4:I4"/>
  </mergeCells>
  <printOptions/>
  <pageMargins left="1.25" right="0.5" top="0.5" bottom="0.75" header="0" footer="0.5"/>
  <pageSetup fitToHeight="1" fitToWidth="1" horizontalDpi="600" verticalDpi="600" orientation="landscape" scale="93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1"/>
  <sheetViews>
    <sheetView view="pageBreakPreview" zoomScale="75" zoomScaleNormal="75" zoomScaleSheetLayoutView="75" zoomScalePageLayoutView="0" workbookViewId="0" topLeftCell="A1">
      <selection activeCell="F31" sqref="F31"/>
    </sheetView>
  </sheetViews>
  <sheetFormatPr defaultColWidth="9.140625" defaultRowHeight="12.75"/>
  <cols>
    <col min="1" max="1" width="42.28125" style="111" customWidth="1"/>
    <col min="2" max="2" width="28.00390625" style="111" bestFit="1" customWidth="1"/>
    <col min="3" max="3" width="12.8515625" style="111" customWidth="1"/>
    <col min="4" max="4" width="13.28125" style="111" bestFit="1" customWidth="1"/>
    <col min="5" max="5" width="11.57421875" style="111" customWidth="1"/>
    <col min="6" max="7" width="13.140625" style="136" customWidth="1"/>
    <col min="8" max="8" width="14.00390625" style="111" customWidth="1"/>
    <col min="9" max="9" width="14.7109375" style="111" customWidth="1"/>
    <col min="10" max="16384" width="9.140625" style="111" customWidth="1"/>
  </cols>
  <sheetData>
    <row r="1" spans="1:9" ht="18">
      <c r="A1" s="202" t="s">
        <v>177</v>
      </c>
      <c r="B1" s="202"/>
      <c r="C1" s="202"/>
      <c r="D1" s="202"/>
      <c r="E1" s="202"/>
      <c r="F1" s="202"/>
      <c r="G1" s="202"/>
      <c r="H1" s="202"/>
      <c r="I1" s="202"/>
    </row>
    <row r="2" spans="1:9" ht="18">
      <c r="A2" s="202" t="s">
        <v>1</v>
      </c>
      <c r="B2" s="202"/>
      <c r="C2" s="202"/>
      <c r="D2" s="202"/>
      <c r="E2" s="202"/>
      <c r="F2" s="202"/>
      <c r="G2" s="202"/>
      <c r="H2" s="202"/>
      <c r="I2" s="202"/>
    </row>
    <row r="3" spans="1:9" ht="18">
      <c r="A3" s="202" t="s">
        <v>2</v>
      </c>
      <c r="B3" s="202"/>
      <c r="C3" s="202"/>
      <c r="D3" s="202"/>
      <c r="E3" s="202"/>
      <c r="F3" s="202"/>
      <c r="G3" s="202"/>
      <c r="H3" s="202"/>
      <c r="I3" s="202"/>
    </row>
    <row r="4" spans="1:9" ht="18">
      <c r="A4" s="202" t="s">
        <v>12</v>
      </c>
      <c r="B4" s="202"/>
      <c r="C4" s="202"/>
      <c r="D4" s="202"/>
      <c r="E4" s="202"/>
      <c r="F4" s="202"/>
      <c r="G4" s="202"/>
      <c r="H4" s="202"/>
      <c r="I4" s="202"/>
    </row>
    <row r="5" spans="1:9" s="47" customFormat="1" ht="15">
      <c r="A5" s="83"/>
      <c r="B5" s="83"/>
      <c r="C5" s="65"/>
      <c r="D5" s="65"/>
      <c r="E5" s="65"/>
      <c r="F5" s="129"/>
      <c r="G5" s="129"/>
      <c r="H5" s="65"/>
      <c r="I5" s="83"/>
    </row>
    <row r="6" spans="1:9" s="47" customFormat="1" ht="15.75">
      <c r="A6" s="19" t="s">
        <v>3</v>
      </c>
      <c r="B6" s="15"/>
      <c r="C6" s="65"/>
      <c r="D6" s="65"/>
      <c r="E6" s="65"/>
      <c r="F6" s="129"/>
      <c r="G6" s="129"/>
      <c r="H6" s="65"/>
      <c r="I6" s="14"/>
    </row>
    <row r="7" spans="1:10" s="47" customFormat="1" ht="15.75">
      <c r="A7" s="21" t="s">
        <v>4</v>
      </c>
      <c r="B7" s="15"/>
      <c r="C7" s="63">
        <v>2014</v>
      </c>
      <c r="D7" s="63">
        <v>2015</v>
      </c>
      <c r="E7" s="63">
        <v>2016</v>
      </c>
      <c r="F7" s="130">
        <v>2017</v>
      </c>
      <c r="G7" s="130">
        <v>2018</v>
      </c>
      <c r="H7" s="63" t="s">
        <v>6</v>
      </c>
      <c r="I7" s="177"/>
      <c r="J7" s="9"/>
    </row>
    <row r="8" spans="1:10" s="47" customFormat="1" ht="15.75">
      <c r="A8" s="178" t="s">
        <v>11</v>
      </c>
      <c r="B8" s="14" t="s">
        <v>23</v>
      </c>
      <c r="C8" s="67">
        <v>420000</v>
      </c>
      <c r="D8" s="176"/>
      <c r="E8" s="176"/>
      <c r="F8" s="171"/>
      <c r="G8" s="171"/>
      <c r="H8" s="67">
        <f>SUM(C8:G8)</f>
        <v>420000</v>
      </c>
      <c r="I8" s="177"/>
      <c r="J8" s="9"/>
    </row>
    <row r="9" spans="1:9" s="47" customFormat="1" ht="15.75">
      <c r="A9" s="178" t="s">
        <v>28</v>
      </c>
      <c r="B9" s="3" t="s">
        <v>5</v>
      </c>
      <c r="C9" s="67"/>
      <c r="D9" s="176"/>
      <c r="E9" s="176"/>
      <c r="F9" s="171"/>
      <c r="G9" s="171"/>
      <c r="H9" s="67"/>
      <c r="I9" s="177"/>
    </row>
    <row r="10" spans="1:9" s="47" customFormat="1" ht="15.75">
      <c r="A10" s="179" t="s">
        <v>63</v>
      </c>
      <c r="B10" s="69" t="s">
        <v>131</v>
      </c>
      <c r="C10" s="71">
        <v>310000</v>
      </c>
      <c r="D10" s="180"/>
      <c r="E10" s="174"/>
      <c r="F10" s="180"/>
      <c r="G10" s="180"/>
      <c r="H10" s="71">
        <f>SUM(C10:G10)</f>
        <v>310000</v>
      </c>
      <c r="I10" s="177"/>
    </row>
    <row r="11" spans="1:9" s="47" customFormat="1" ht="15.75">
      <c r="A11" s="181"/>
      <c r="B11" s="72" t="s">
        <v>25</v>
      </c>
      <c r="C11" s="74">
        <v>110000</v>
      </c>
      <c r="D11" s="173"/>
      <c r="E11" s="175"/>
      <c r="F11" s="173"/>
      <c r="G11" s="173"/>
      <c r="H11" s="74">
        <f>C11</f>
        <v>110000</v>
      </c>
      <c r="I11" s="177"/>
    </row>
    <row r="12" spans="1:9" s="47" customFormat="1" ht="15">
      <c r="A12" s="14" t="s">
        <v>50</v>
      </c>
      <c r="B12" s="14" t="s">
        <v>23</v>
      </c>
      <c r="C12" s="170"/>
      <c r="D12" s="89">
        <v>237000</v>
      </c>
      <c r="E12" s="67">
        <v>237000</v>
      </c>
      <c r="F12" s="89">
        <v>236000</v>
      </c>
      <c r="G12" s="89"/>
      <c r="H12" s="67">
        <f>SUM(C12:G12)</f>
        <v>710000</v>
      </c>
      <c r="I12" s="177"/>
    </row>
    <row r="13" spans="1:9" s="47" customFormat="1" ht="15">
      <c r="A13" s="14" t="s">
        <v>48</v>
      </c>
      <c r="B13" s="3" t="s">
        <v>5</v>
      </c>
      <c r="C13" s="170"/>
      <c r="D13" s="89"/>
      <c r="E13" s="67"/>
      <c r="F13" s="89"/>
      <c r="G13" s="89"/>
      <c r="H13" s="67"/>
      <c r="I13" s="177"/>
    </row>
    <row r="14" spans="1:9" s="47" customFormat="1" ht="15">
      <c r="A14" s="72"/>
      <c r="B14" s="72" t="s">
        <v>25</v>
      </c>
      <c r="C14" s="172"/>
      <c r="D14" s="102">
        <v>237000</v>
      </c>
      <c r="E14" s="74">
        <v>237000</v>
      </c>
      <c r="F14" s="102">
        <v>236000</v>
      </c>
      <c r="G14" s="102"/>
      <c r="H14" s="74">
        <f>SUM(C14:G14)</f>
        <v>710000</v>
      </c>
      <c r="I14" s="177"/>
    </row>
    <row r="15" spans="1:9" s="47" customFormat="1" ht="15.75">
      <c r="A15" s="14" t="s">
        <v>64</v>
      </c>
      <c r="B15" s="14" t="s">
        <v>23</v>
      </c>
      <c r="C15" s="67"/>
      <c r="D15" s="127"/>
      <c r="E15" s="127"/>
      <c r="F15" s="89">
        <v>180000</v>
      </c>
      <c r="G15" s="89">
        <v>142000</v>
      </c>
      <c r="H15" s="123">
        <f>SUM(C15:G15)</f>
        <v>322000</v>
      </c>
      <c r="I15" s="177"/>
    </row>
    <row r="16" spans="1:9" s="118" customFormat="1" ht="15">
      <c r="A16" s="14" t="s">
        <v>73</v>
      </c>
      <c r="B16" s="3" t="s">
        <v>5</v>
      </c>
      <c r="C16" s="67"/>
      <c r="D16" s="127"/>
      <c r="E16" s="127"/>
      <c r="F16" s="89"/>
      <c r="G16" s="89"/>
      <c r="H16" s="67"/>
      <c r="I16" s="177"/>
    </row>
    <row r="17" spans="1:9" s="118" customFormat="1" ht="15">
      <c r="A17" s="72"/>
      <c r="B17" s="72" t="s">
        <v>34</v>
      </c>
      <c r="C17" s="74"/>
      <c r="D17" s="128"/>
      <c r="E17" s="128"/>
      <c r="F17" s="102">
        <v>180000</v>
      </c>
      <c r="G17" s="102">
        <v>142000</v>
      </c>
      <c r="H17" s="74">
        <f>SUM(C17:G17)</f>
        <v>322000</v>
      </c>
      <c r="I17" s="182"/>
    </row>
    <row r="18" spans="1:9" s="118" customFormat="1" ht="15">
      <c r="A18" s="65" t="s">
        <v>80</v>
      </c>
      <c r="B18" s="14" t="s">
        <v>23</v>
      </c>
      <c r="C18" s="67"/>
      <c r="D18" s="127"/>
      <c r="E18" s="67">
        <v>219000</v>
      </c>
      <c r="F18" s="89"/>
      <c r="G18" s="89"/>
      <c r="H18" s="67">
        <f>SUM(E18:G18)</f>
        <v>219000</v>
      </c>
      <c r="I18" s="182"/>
    </row>
    <row r="19" spans="1:9" s="118" customFormat="1" ht="15">
      <c r="A19" s="65" t="s">
        <v>45</v>
      </c>
      <c r="B19" s="3" t="s">
        <v>5</v>
      </c>
      <c r="C19" s="67"/>
      <c r="D19" s="127"/>
      <c r="E19" s="67"/>
      <c r="F19" s="89"/>
      <c r="G19" s="89"/>
      <c r="H19" s="67"/>
      <c r="I19" s="182"/>
    </row>
    <row r="20" spans="1:9" s="47" customFormat="1" ht="15">
      <c r="A20" s="73"/>
      <c r="B20" s="72" t="s">
        <v>34</v>
      </c>
      <c r="C20" s="74"/>
      <c r="D20" s="128"/>
      <c r="E20" s="74">
        <v>219000</v>
      </c>
      <c r="F20" s="102"/>
      <c r="G20" s="102"/>
      <c r="H20" s="74">
        <f>SUM(E20:G20)</f>
        <v>219000</v>
      </c>
      <c r="I20" s="182"/>
    </row>
    <row r="21" spans="1:9" s="47" customFormat="1" ht="15">
      <c r="A21" s="14" t="s">
        <v>81</v>
      </c>
      <c r="B21" s="14" t="s">
        <v>23</v>
      </c>
      <c r="C21" s="67">
        <v>10000</v>
      </c>
      <c r="D21" s="67">
        <v>10000</v>
      </c>
      <c r="E21" s="67">
        <v>10000</v>
      </c>
      <c r="F21" s="67">
        <v>10000</v>
      </c>
      <c r="G21" s="67">
        <v>10000</v>
      </c>
      <c r="H21" s="67">
        <f>SUM(C21:G21)</f>
        <v>50000</v>
      </c>
      <c r="I21" s="177"/>
    </row>
    <row r="22" spans="1:9" s="118" customFormat="1" ht="15">
      <c r="A22" s="14" t="s">
        <v>29</v>
      </c>
      <c r="B22" s="3" t="s">
        <v>5</v>
      </c>
      <c r="C22" s="67"/>
      <c r="D22" s="67"/>
      <c r="E22" s="67"/>
      <c r="F22" s="89"/>
      <c r="G22" s="89"/>
      <c r="H22" s="67"/>
      <c r="I22" s="177"/>
    </row>
    <row r="23" spans="1:9" s="47" customFormat="1" ht="15">
      <c r="A23" s="72" t="s">
        <v>26</v>
      </c>
      <c r="B23" s="72" t="s">
        <v>25</v>
      </c>
      <c r="C23" s="74">
        <v>10000</v>
      </c>
      <c r="D23" s="74">
        <v>10000</v>
      </c>
      <c r="E23" s="74">
        <v>10000</v>
      </c>
      <c r="F23" s="102">
        <v>10000</v>
      </c>
      <c r="G23" s="102">
        <v>10000</v>
      </c>
      <c r="H23" s="74">
        <f>SUM(C23:G23)</f>
        <v>50000</v>
      </c>
      <c r="I23" s="182"/>
    </row>
    <row r="24" spans="1:9" s="47" customFormat="1" ht="15">
      <c r="A24" s="69" t="s">
        <v>82</v>
      </c>
      <c r="B24" s="81" t="s">
        <v>18</v>
      </c>
      <c r="C24" s="71"/>
      <c r="D24" s="71">
        <v>128000</v>
      </c>
      <c r="E24" s="71"/>
      <c r="F24" s="101"/>
      <c r="G24" s="101"/>
      <c r="H24" s="67">
        <f>SUM(C24:G24)</f>
        <v>128000</v>
      </c>
      <c r="I24" s="177"/>
    </row>
    <row r="25" spans="1:9" s="118" customFormat="1" ht="15">
      <c r="A25" s="69" t="s">
        <v>55</v>
      </c>
      <c r="B25" s="84" t="s">
        <v>5</v>
      </c>
      <c r="C25" s="71"/>
      <c r="D25" s="71"/>
      <c r="E25" s="71"/>
      <c r="F25" s="101"/>
      <c r="G25" s="101"/>
      <c r="H25" s="67"/>
      <c r="I25" s="177"/>
    </row>
    <row r="26" spans="1:9" s="47" customFormat="1" ht="15.75" customHeight="1" hidden="1">
      <c r="A26" s="72"/>
      <c r="B26" s="79" t="s">
        <v>19</v>
      </c>
      <c r="C26" s="74"/>
      <c r="D26" s="74">
        <v>128000</v>
      </c>
      <c r="E26" s="74"/>
      <c r="F26" s="102"/>
      <c r="G26" s="102"/>
      <c r="H26" s="74">
        <f>SUM(C26:G26)</f>
        <v>128000</v>
      </c>
      <c r="I26" s="182"/>
    </row>
    <row r="27" spans="1:9" s="47" customFormat="1" ht="15">
      <c r="A27" s="73"/>
      <c r="B27" s="79" t="s">
        <v>7</v>
      </c>
      <c r="C27" s="74"/>
      <c r="D27" s="74">
        <v>128000</v>
      </c>
      <c r="E27" s="74"/>
      <c r="F27" s="102"/>
      <c r="G27" s="102"/>
      <c r="H27" s="74">
        <f>SUM(C27:D27)</f>
        <v>128000</v>
      </c>
      <c r="I27" s="177"/>
    </row>
    <row r="28" spans="1:9" s="47" customFormat="1" ht="15">
      <c r="A28" s="85" t="s">
        <v>89</v>
      </c>
      <c r="B28" s="75" t="s">
        <v>23</v>
      </c>
      <c r="C28" s="67"/>
      <c r="D28" s="170"/>
      <c r="E28" s="127"/>
      <c r="F28" s="89">
        <v>200000</v>
      </c>
      <c r="G28" s="89">
        <v>195000</v>
      </c>
      <c r="H28" s="67">
        <f>SUM(E28:G28)</f>
        <v>395000</v>
      </c>
      <c r="I28" s="177"/>
    </row>
    <row r="29" spans="1:9" s="47" customFormat="1" ht="15">
      <c r="A29" s="65" t="s">
        <v>56</v>
      </c>
      <c r="B29" s="3" t="s">
        <v>5</v>
      </c>
      <c r="C29" s="67"/>
      <c r="D29" s="170"/>
      <c r="E29" s="127"/>
      <c r="F29" s="89"/>
      <c r="G29" s="89"/>
      <c r="H29" s="67"/>
      <c r="I29" s="177"/>
    </row>
    <row r="30" spans="1:9" s="47" customFormat="1" ht="15">
      <c r="A30" s="73"/>
      <c r="B30" s="72" t="s">
        <v>34</v>
      </c>
      <c r="C30" s="74"/>
      <c r="D30" s="172"/>
      <c r="E30" s="128"/>
      <c r="F30" s="102">
        <v>200000</v>
      </c>
      <c r="G30" s="102">
        <v>195000</v>
      </c>
      <c r="H30" s="74">
        <f>SUM(F30:G30)</f>
        <v>395000</v>
      </c>
      <c r="I30" s="177"/>
    </row>
    <row r="31" spans="1:9" s="47" customFormat="1" ht="15">
      <c r="A31" s="70" t="s">
        <v>90</v>
      </c>
      <c r="B31" s="75" t="s">
        <v>23</v>
      </c>
      <c r="C31" s="67"/>
      <c r="D31" s="67">
        <v>135000</v>
      </c>
      <c r="E31" s="67"/>
      <c r="F31" s="89"/>
      <c r="G31" s="89"/>
      <c r="H31" s="67">
        <f>SUM(C31:G31)</f>
        <v>135000</v>
      </c>
      <c r="I31" s="177"/>
    </row>
    <row r="32" spans="1:9" s="47" customFormat="1" ht="15">
      <c r="A32" s="65" t="s">
        <v>65</v>
      </c>
      <c r="B32" s="84" t="s">
        <v>5</v>
      </c>
      <c r="C32" s="67"/>
      <c r="D32" s="67"/>
      <c r="E32" s="67"/>
      <c r="F32" s="89"/>
      <c r="G32" s="89"/>
      <c r="H32" s="67"/>
      <c r="I32" s="177"/>
    </row>
    <row r="33" spans="1:9" s="47" customFormat="1" ht="15" customHeight="1">
      <c r="A33" s="70" t="s">
        <v>66</v>
      </c>
      <c r="B33" s="69" t="s">
        <v>19</v>
      </c>
      <c r="C33" s="71"/>
      <c r="D33" s="71">
        <v>135000</v>
      </c>
      <c r="E33" s="71"/>
      <c r="F33" s="101"/>
      <c r="G33" s="101"/>
      <c r="H33" s="71">
        <f>SUM(C33:G33)</f>
        <v>135000</v>
      </c>
      <c r="I33" s="177"/>
    </row>
    <row r="34" spans="1:9" s="47" customFormat="1" ht="15">
      <c r="A34" s="14" t="s">
        <v>98</v>
      </c>
      <c r="B34" s="75" t="s">
        <v>23</v>
      </c>
      <c r="C34" s="196"/>
      <c r="D34" s="67"/>
      <c r="E34" s="67">
        <v>50000</v>
      </c>
      <c r="F34" s="89"/>
      <c r="G34" s="89"/>
      <c r="H34" s="67">
        <f>SUM(D34:G34)</f>
        <v>50000</v>
      </c>
      <c r="I34" s="177"/>
    </row>
    <row r="35" spans="1:9" s="47" customFormat="1" ht="16.5" customHeight="1">
      <c r="A35" s="14" t="s">
        <v>58</v>
      </c>
      <c r="B35" s="3" t="s">
        <v>5</v>
      </c>
      <c r="C35" s="170"/>
      <c r="D35" s="67"/>
      <c r="E35" s="67"/>
      <c r="F35" s="89"/>
      <c r="G35" s="89"/>
      <c r="H35" s="67"/>
      <c r="I35" s="177"/>
    </row>
    <row r="36" spans="1:9" s="47" customFormat="1" ht="16.5" customHeight="1">
      <c r="A36" s="72"/>
      <c r="B36" s="72" t="s">
        <v>88</v>
      </c>
      <c r="C36" s="172"/>
      <c r="D36" s="74"/>
      <c r="E36" s="74">
        <v>50000</v>
      </c>
      <c r="F36" s="102"/>
      <c r="G36" s="102"/>
      <c r="H36" s="74">
        <f>SUM(D36:G36)</f>
        <v>50000</v>
      </c>
      <c r="I36" s="177"/>
    </row>
    <row r="37" spans="1:9" s="47" customFormat="1" ht="16.5" customHeight="1">
      <c r="A37" s="95" t="s">
        <v>99</v>
      </c>
      <c r="B37" s="81" t="s">
        <v>23</v>
      </c>
      <c r="C37" s="67"/>
      <c r="D37" s="67"/>
      <c r="E37" s="67">
        <v>50000</v>
      </c>
      <c r="F37" s="89"/>
      <c r="G37" s="89"/>
      <c r="H37" s="67">
        <f>SUM(C37:G37)</f>
        <v>50000</v>
      </c>
      <c r="I37" s="177"/>
    </row>
    <row r="38" spans="1:9" s="118" customFormat="1" ht="16.5" customHeight="1">
      <c r="A38" s="95" t="s">
        <v>83</v>
      </c>
      <c r="B38" s="100" t="s">
        <v>5</v>
      </c>
      <c r="C38" s="67"/>
      <c r="D38" s="67"/>
      <c r="E38" s="67"/>
      <c r="F38" s="89"/>
      <c r="G38" s="89"/>
      <c r="H38" s="67"/>
      <c r="I38" s="177"/>
    </row>
    <row r="39" spans="1:9" s="118" customFormat="1" ht="16.5" customHeight="1">
      <c r="A39" s="79" t="s">
        <v>100</v>
      </c>
      <c r="B39" s="79" t="s">
        <v>88</v>
      </c>
      <c r="C39" s="74"/>
      <c r="D39" s="74"/>
      <c r="E39" s="74">
        <v>50000</v>
      </c>
      <c r="F39" s="102"/>
      <c r="G39" s="102"/>
      <c r="H39" s="74">
        <f>SUM(C39:G39)</f>
        <v>50000</v>
      </c>
      <c r="I39" s="182"/>
    </row>
    <row r="40" spans="1:9" s="118" customFormat="1" ht="16.5" customHeight="1">
      <c r="A40" s="81" t="s">
        <v>132</v>
      </c>
      <c r="B40" s="81" t="s">
        <v>23</v>
      </c>
      <c r="C40" s="71"/>
      <c r="D40" s="71">
        <v>217000</v>
      </c>
      <c r="E40" s="71">
        <v>221000</v>
      </c>
      <c r="F40" s="71">
        <v>194000</v>
      </c>
      <c r="G40" s="101">
        <v>165000</v>
      </c>
      <c r="H40" s="123">
        <f>SUM(C40:G40)</f>
        <v>797000</v>
      </c>
      <c r="I40" s="182"/>
    </row>
    <row r="41" spans="1:9" s="118" customFormat="1" ht="16.5" customHeight="1">
      <c r="A41" s="81" t="s">
        <v>133</v>
      </c>
      <c r="B41" s="100" t="s">
        <v>5</v>
      </c>
      <c r="C41" s="71"/>
      <c r="D41" s="71"/>
      <c r="E41" s="71"/>
      <c r="F41" s="71"/>
      <c r="G41" s="101"/>
      <c r="H41" s="71"/>
      <c r="I41" s="182"/>
    </row>
    <row r="42" spans="1:9" s="9" customFormat="1" ht="15">
      <c r="A42" s="79"/>
      <c r="B42" s="79" t="s">
        <v>88</v>
      </c>
      <c r="C42" s="74"/>
      <c r="D42" s="74">
        <v>217000</v>
      </c>
      <c r="E42" s="74">
        <v>221000</v>
      </c>
      <c r="F42" s="74">
        <v>194000</v>
      </c>
      <c r="G42" s="102">
        <v>165000</v>
      </c>
      <c r="H42" s="74">
        <f>SUM(C42:G42)</f>
        <v>797000</v>
      </c>
      <c r="I42" s="182"/>
    </row>
    <row r="43" spans="1:9" s="9" customFormat="1" ht="15">
      <c r="A43" s="81" t="s">
        <v>134</v>
      </c>
      <c r="B43" s="81" t="s">
        <v>23</v>
      </c>
      <c r="C43" s="71">
        <v>80000</v>
      </c>
      <c r="D43" s="71"/>
      <c r="E43" s="71"/>
      <c r="F43" s="101"/>
      <c r="G43" s="145"/>
      <c r="H43" s="71">
        <f>SUM(C43:G43)</f>
        <v>80000</v>
      </c>
      <c r="I43" s="182"/>
    </row>
    <row r="44" spans="1:9" s="9" customFormat="1" ht="15">
      <c r="A44" s="81"/>
      <c r="B44" s="100" t="s">
        <v>5</v>
      </c>
      <c r="C44" s="71"/>
      <c r="D44" s="71"/>
      <c r="E44" s="71"/>
      <c r="F44" s="101"/>
      <c r="G44" s="101"/>
      <c r="H44" s="71"/>
      <c r="I44" s="182"/>
    </row>
    <row r="45" spans="1:9" s="9" customFormat="1" ht="15">
      <c r="A45" s="79"/>
      <c r="B45" s="79" t="s">
        <v>88</v>
      </c>
      <c r="C45" s="74">
        <v>80000</v>
      </c>
      <c r="D45" s="74"/>
      <c r="E45" s="74"/>
      <c r="F45" s="102"/>
      <c r="G45" s="102"/>
      <c r="H45" s="74">
        <f>SUM(C45:G45)</f>
        <v>80000</v>
      </c>
      <c r="I45" s="182"/>
    </row>
    <row r="46" spans="1:9" s="47" customFormat="1" ht="15.75">
      <c r="A46" s="183"/>
      <c r="B46" s="183"/>
      <c r="C46" s="174"/>
      <c r="D46" s="174"/>
      <c r="E46" s="174"/>
      <c r="F46" s="180"/>
      <c r="G46" s="180"/>
      <c r="H46" s="174"/>
      <c r="I46" s="9"/>
    </row>
    <row r="47" spans="1:9" s="47" customFormat="1" ht="15.75">
      <c r="A47" s="15" t="s">
        <v>32</v>
      </c>
      <c r="B47" s="15"/>
      <c r="C47" s="126">
        <v>2014</v>
      </c>
      <c r="D47" s="126">
        <v>2015</v>
      </c>
      <c r="E47" s="126">
        <v>2016</v>
      </c>
      <c r="F47" s="131">
        <v>2017</v>
      </c>
      <c r="G47" s="131">
        <v>2018</v>
      </c>
      <c r="H47" s="78" t="s">
        <v>6</v>
      </c>
      <c r="I47" s="177"/>
    </row>
    <row r="48" spans="1:9" s="47" customFormat="1" ht="15">
      <c r="A48" s="14"/>
      <c r="B48" s="14" t="s">
        <v>18</v>
      </c>
      <c r="C48" s="67">
        <f>C43+C40+C37+C34+C31+C28+C24+C21+C18+C15+C12+C8</f>
        <v>510000</v>
      </c>
      <c r="D48" s="67">
        <f>D43+D40+D37+D34+D31+D28+D24+D21+D18+D15+D12+D8</f>
        <v>727000</v>
      </c>
      <c r="E48" s="67">
        <f>E43+E40+E37+E34+E31+E28+E24+E21+E18+E15+E12+E8</f>
        <v>787000</v>
      </c>
      <c r="F48" s="67">
        <f>F43+F40+F37+F34+F31+F28+F24+F21+F18+F15+F12+F8</f>
        <v>820000</v>
      </c>
      <c r="G48" s="67">
        <f>G43+G40+G37+G34+G31+G28+G24+G21+G18+G15+G12+G8</f>
        <v>512000</v>
      </c>
      <c r="H48" s="67">
        <f>SUM(C48:G48)</f>
        <v>3356000</v>
      </c>
      <c r="I48" s="177"/>
    </row>
    <row r="49" spans="1:9" s="47" customFormat="1" ht="15">
      <c r="A49" s="14"/>
      <c r="B49" s="3" t="s">
        <v>5</v>
      </c>
      <c r="C49" s="67"/>
      <c r="D49" s="67"/>
      <c r="E49" s="67"/>
      <c r="F49" s="89"/>
      <c r="G49" s="89"/>
      <c r="H49" s="67"/>
      <c r="I49" s="177"/>
    </row>
    <row r="50" spans="1:9" s="47" customFormat="1" ht="15">
      <c r="A50" s="14"/>
      <c r="B50" s="14" t="s">
        <v>165</v>
      </c>
      <c r="C50" s="67">
        <f>SUM(C10)</f>
        <v>310000</v>
      </c>
      <c r="D50" s="67">
        <f>SUM(D10)</f>
        <v>0</v>
      </c>
      <c r="E50" s="67">
        <f>SUM(E10)</f>
        <v>0</v>
      </c>
      <c r="F50" s="67">
        <f>SUM(F10)</f>
        <v>0</v>
      </c>
      <c r="G50" s="67">
        <f>SUM(G10)</f>
        <v>0</v>
      </c>
      <c r="H50" s="67">
        <f>SUM(C50:G50)</f>
        <v>310000</v>
      </c>
      <c r="I50" s="177"/>
    </row>
    <row r="51" spans="1:9" ht="15">
      <c r="A51" s="14"/>
      <c r="B51" s="14" t="s">
        <v>7</v>
      </c>
      <c r="C51" s="67">
        <f>C33+C26</f>
        <v>0</v>
      </c>
      <c r="D51" s="67">
        <f>D33+D26</f>
        <v>263000</v>
      </c>
      <c r="E51" s="67">
        <f>E33+E26</f>
        <v>0</v>
      </c>
      <c r="F51" s="67">
        <f>F33+F26</f>
        <v>0</v>
      </c>
      <c r="G51" s="67">
        <f>G33+G26</f>
        <v>0</v>
      </c>
      <c r="H51" s="67">
        <f>SUM(C51:G51)</f>
        <v>263000</v>
      </c>
      <c r="I51" s="177"/>
    </row>
    <row r="52" spans="1:9" ht="15">
      <c r="A52" s="14"/>
      <c r="B52" s="14" t="s">
        <v>24</v>
      </c>
      <c r="C52" s="89">
        <f>C11+C14+C23</f>
        <v>120000</v>
      </c>
      <c r="D52" s="89">
        <f>D11+D14+D23</f>
        <v>247000</v>
      </c>
      <c r="E52" s="89">
        <f>E11+E14+E23</f>
        <v>247000</v>
      </c>
      <c r="F52" s="89">
        <f>F11+F14+F23</f>
        <v>246000</v>
      </c>
      <c r="G52" s="89">
        <f>G11+G14+G23</f>
        <v>10000</v>
      </c>
      <c r="H52" s="67">
        <f>SUM(C52:G52)</f>
        <v>870000</v>
      </c>
      <c r="I52" s="177"/>
    </row>
    <row r="53" spans="1:9" ht="15">
      <c r="A53" s="69"/>
      <c r="B53" s="69" t="s">
        <v>35</v>
      </c>
      <c r="C53" s="71">
        <f>C17+C20+C30+C36+C39+C42+C45</f>
        <v>80000</v>
      </c>
      <c r="D53" s="71">
        <f>D17+D20+D30+D36+D39+D42+D45</f>
        <v>217000</v>
      </c>
      <c r="E53" s="71">
        <f>E17+E20+E30+E36+E39+E42+E45</f>
        <v>540000</v>
      </c>
      <c r="F53" s="71">
        <f>F17+F20+F30+F36+F39+F42+F45</f>
        <v>574000</v>
      </c>
      <c r="G53" s="71">
        <f>G17+G20+G30+G36+G39+G42+G45</f>
        <v>502000</v>
      </c>
      <c r="H53" s="71">
        <f>SUM(C53:G53)</f>
        <v>1913000</v>
      </c>
      <c r="I53" s="177"/>
    </row>
    <row r="54" spans="1:9" ht="15">
      <c r="A54" s="14"/>
      <c r="B54" s="75"/>
      <c r="C54" s="123"/>
      <c r="D54" s="123"/>
      <c r="E54" s="123"/>
      <c r="F54" s="145"/>
      <c r="G54" s="145"/>
      <c r="H54" s="123"/>
      <c r="I54" s="177"/>
    </row>
    <row r="55" spans="1:9" ht="15.75">
      <c r="A55" s="14"/>
      <c r="B55" s="86" t="s">
        <v>16</v>
      </c>
      <c r="C55" s="67">
        <f>SUM(C50:C53)</f>
        <v>510000</v>
      </c>
      <c r="D55" s="67">
        <f>SUM(D50:D53)</f>
        <v>727000</v>
      </c>
      <c r="E55" s="67">
        <f>SUM(E50:E53)</f>
        <v>787000</v>
      </c>
      <c r="F55" s="89">
        <f>SUM(F50:F53)</f>
        <v>820000</v>
      </c>
      <c r="G55" s="89">
        <f>SUM(G50:G53)</f>
        <v>512000</v>
      </c>
      <c r="H55" s="67">
        <f>SUM(C55:G55)</f>
        <v>3356000</v>
      </c>
      <c r="I55" s="177"/>
    </row>
    <row r="60" ht="12.75">
      <c r="A60" s="117"/>
    </row>
    <row r="61" ht="12.75">
      <c r="A61" s="117"/>
    </row>
  </sheetData>
  <sheetProtection/>
  <mergeCells count="4">
    <mergeCell ref="A1:I1"/>
    <mergeCell ref="A2:I2"/>
    <mergeCell ref="A3:I3"/>
    <mergeCell ref="A4:I4"/>
  </mergeCells>
  <printOptions/>
  <pageMargins left="1.25" right="0.5" top="0.5" bottom="0.75" header="0" footer="0.5"/>
  <pageSetup horizontalDpi="600" verticalDpi="600" orientation="landscape" scale="74" r:id="rId1"/>
  <headerFooter alignWithMargins="0">
    <oddFooter>&amp;CPage &amp;P</oddFooter>
  </headerFooter>
  <rowBreaks count="1" manualBreakCount="1">
    <brk id="3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view="pageBreakPreview" zoomScale="75" zoomScaleNormal="75" zoomScaleSheetLayoutView="75" zoomScalePageLayoutView="0" workbookViewId="0" topLeftCell="A23">
      <selection activeCell="A1" sqref="A1:F4"/>
    </sheetView>
  </sheetViews>
  <sheetFormatPr defaultColWidth="9.140625" defaultRowHeight="12.75"/>
  <cols>
    <col min="1" max="1" width="33.8515625" style="47" customWidth="1"/>
    <col min="2" max="2" width="28.00390625" style="47" bestFit="1" customWidth="1"/>
    <col min="3" max="3" width="13.421875" style="47" customWidth="1"/>
    <col min="4" max="4" width="13.421875" style="47" bestFit="1" customWidth="1"/>
    <col min="5" max="7" width="13.7109375" style="47" customWidth="1"/>
    <col min="8" max="8" width="13.421875" style="47" bestFit="1" customWidth="1"/>
    <col min="9" max="16384" width="9.140625" style="47" customWidth="1"/>
  </cols>
  <sheetData>
    <row r="1" spans="1:8" s="111" customFormat="1" ht="18">
      <c r="A1" s="202" t="s">
        <v>0</v>
      </c>
      <c r="B1" s="202"/>
      <c r="C1" s="202"/>
      <c r="D1" s="202"/>
      <c r="E1" s="202"/>
      <c r="F1" s="202"/>
      <c r="G1" s="167"/>
      <c r="H1" s="177"/>
    </row>
    <row r="2" spans="1:8" s="111" customFormat="1" ht="18">
      <c r="A2" s="202" t="s">
        <v>1</v>
      </c>
      <c r="B2" s="202"/>
      <c r="C2" s="202"/>
      <c r="D2" s="202"/>
      <c r="E2" s="202"/>
      <c r="F2" s="202"/>
      <c r="G2" s="167"/>
      <c r="H2" s="177"/>
    </row>
    <row r="3" spans="1:8" s="111" customFormat="1" ht="18">
      <c r="A3" s="202" t="s">
        <v>2</v>
      </c>
      <c r="B3" s="202"/>
      <c r="C3" s="202"/>
      <c r="D3" s="202"/>
      <c r="E3" s="202"/>
      <c r="F3" s="202"/>
      <c r="G3" s="167"/>
      <c r="H3" s="177"/>
    </row>
    <row r="4" spans="1:8" s="111" customFormat="1" ht="18">
      <c r="A4" s="202" t="s">
        <v>13</v>
      </c>
      <c r="B4" s="202"/>
      <c r="C4" s="202"/>
      <c r="D4" s="202"/>
      <c r="E4" s="202"/>
      <c r="F4" s="202"/>
      <c r="G4" s="167"/>
      <c r="H4" s="177"/>
    </row>
    <row r="5" spans="1:8" s="111" customFormat="1" ht="15">
      <c r="A5" s="65"/>
      <c r="B5" s="65"/>
      <c r="C5" s="65"/>
      <c r="D5" s="65"/>
      <c r="E5" s="65"/>
      <c r="F5" s="65"/>
      <c r="G5" s="65"/>
      <c r="H5" s="177"/>
    </row>
    <row r="6" spans="1:8" ht="15.75">
      <c r="A6" s="19" t="s">
        <v>3</v>
      </c>
      <c r="B6" s="15"/>
      <c r="C6" s="14"/>
      <c r="D6" s="14"/>
      <c r="E6" s="14"/>
      <c r="F6" s="14"/>
      <c r="G6" s="14"/>
      <c r="H6" s="177"/>
    </row>
    <row r="7" spans="1:8" ht="15.75" customHeight="1" hidden="1">
      <c r="A7" s="19"/>
      <c r="B7" s="15"/>
      <c r="C7" s="14"/>
      <c r="D7" s="14"/>
      <c r="E7" s="14"/>
      <c r="F7" s="14"/>
      <c r="G7" s="14"/>
      <c r="H7" s="177"/>
    </row>
    <row r="8" spans="1:8" ht="15.75">
      <c r="A8" s="21" t="s">
        <v>4</v>
      </c>
      <c r="B8" s="66"/>
      <c r="C8" s="20"/>
      <c r="D8" s="20"/>
      <c r="E8" s="20"/>
      <c r="F8" s="20"/>
      <c r="G8" s="20"/>
      <c r="H8" s="177"/>
    </row>
    <row r="9" spans="1:8" ht="15.75">
      <c r="A9" s="21"/>
      <c r="B9" s="66"/>
      <c r="C9" s="21">
        <v>2014</v>
      </c>
      <c r="D9" s="21">
        <v>2015</v>
      </c>
      <c r="E9" s="21">
        <v>2016</v>
      </c>
      <c r="F9" s="121">
        <v>2017</v>
      </c>
      <c r="G9" s="121">
        <v>2018</v>
      </c>
      <c r="H9" s="20" t="s">
        <v>6</v>
      </c>
    </row>
    <row r="10" spans="1:8" ht="15">
      <c r="A10" s="14" t="s">
        <v>44</v>
      </c>
      <c r="B10" s="14" t="s">
        <v>18</v>
      </c>
      <c r="C10" s="67">
        <v>150000</v>
      </c>
      <c r="D10" s="127"/>
      <c r="E10" s="67">
        <v>1000000</v>
      </c>
      <c r="F10" s="89">
        <v>500000</v>
      </c>
      <c r="G10" s="89"/>
      <c r="H10" s="67">
        <f>SUM(C10:G10)</f>
        <v>1650000</v>
      </c>
    </row>
    <row r="11" spans="1:8" ht="15">
      <c r="A11" s="14"/>
      <c r="B11" s="3" t="s">
        <v>5</v>
      </c>
      <c r="C11" s="67"/>
      <c r="D11" s="127"/>
      <c r="E11" s="67"/>
      <c r="F11" s="89"/>
      <c r="G11" s="89"/>
      <c r="H11" s="67"/>
    </row>
    <row r="12" spans="1:8" s="117" customFormat="1" ht="15">
      <c r="A12" s="14"/>
      <c r="B12" s="14" t="s">
        <v>19</v>
      </c>
      <c r="C12" s="67"/>
      <c r="D12" s="127"/>
      <c r="E12" s="67"/>
      <c r="F12" s="89">
        <v>250000</v>
      </c>
      <c r="G12" s="89"/>
      <c r="H12" s="67">
        <f>SUM(C12:G12)</f>
        <v>250000</v>
      </c>
    </row>
    <row r="13" spans="1:8" s="118" customFormat="1" ht="15">
      <c r="A13" s="69"/>
      <c r="B13" s="69" t="s">
        <v>21</v>
      </c>
      <c r="C13" s="71"/>
      <c r="D13" s="132"/>
      <c r="E13" s="71">
        <v>250000</v>
      </c>
      <c r="F13" s="101">
        <v>250000</v>
      </c>
      <c r="G13" s="101"/>
      <c r="H13" s="67">
        <f>SUM(C13:G13)</f>
        <v>500000</v>
      </c>
    </row>
    <row r="14" spans="1:8" s="111" customFormat="1" ht="15">
      <c r="A14" s="72"/>
      <c r="B14" s="72" t="s">
        <v>34</v>
      </c>
      <c r="C14" s="74">
        <v>150000</v>
      </c>
      <c r="D14" s="128"/>
      <c r="E14" s="74">
        <v>750000</v>
      </c>
      <c r="F14" s="102"/>
      <c r="G14" s="102"/>
      <c r="H14" s="74">
        <f>SUM(C14:G14)</f>
        <v>900000</v>
      </c>
    </row>
    <row r="15" spans="1:8" s="111" customFormat="1" ht="15">
      <c r="A15" s="14" t="s">
        <v>52</v>
      </c>
      <c r="B15" s="14" t="s">
        <v>18</v>
      </c>
      <c r="C15" s="67"/>
      <c r="D15" s="67">
        <v>250000</v>
      </c>
      <c r="E15" s="67"/>
      <c r="F15" s="89"/>
      <c r="G15" s="89"/>
      <c r="H15" s="67">
        <f>SUM(C15:G15)</f>
        <v>250000</v>
      </c>
    </row>
    <row r="16" spans="1:8" s="111" customFormat="1" ht="15">
      <c r="A16" s="14" t="s">
        <v>67</v>
      </c>
      <c r="B16" s="3" t="s">
        <v>5</v>
      </c>
      <c r="C16" s="67"/>
      <c r="D16" s="67"/>
      <c r="E16" s="67"/>
      <c r="F16" s="89"/>
      <c r="G16" s="89"/>
      <c r="H16" s="67"/>
    </row>
    <row r="17" spans="1:8" ht="15">
      <c r="A17" s="69" t="s">
        <v>68</v>
      </c>
      <c r="B17" s="69" t="s">
        <v>21</v>
      </c>
      <c r="C17" s="71"/>
      <c r="D17" s="71"/>
      <c r="E17" s="71"/>
      <c r="F17" s="101"/>
      <c r="G17" s="101"/>
      <c r="H17" s="71">
        <f>SUM(C17:G17)</f>
        <v>0</v>
      </c>
    </row>
    <row r="18" spans="1:8" ht="15">
      <c r="A18" s="72"/>
      <c r="B18" s="72" t="s">
        <v>19</v>
      </c>
      <c r="C18" s="74"/>
      <c r="D18" s="74">
        <v>250000</v>
      </c>
      <c r="E18" s="74"/>
      <c r="F18" s="102"/>
      <c r="G18" s="102"/>
      <c r="H18" s="74">
        <f>SUM(C18:G18)</f>
        <v>250000</v>
      </c>
    </row>
    <row r="19" spans="1:8" ht="15">
      <c r="A19" s="75" t="s">
        <v>59</v>
      </c>
      <c r="B19" s="75" t="s">
        <v>18</v>
      </c>
      <c r="C19" s="184"/>
      <c r="D19" s="123">
        <v>200000</v>
      </c>
      <c r="E19" s="123"/>
      <c r="F19" s="145"/>
      <c r="G19" s="145"/>
      <c r="H19" s="123">
        <f>SUM(C19:G19)</f>
        <v>200000</v>
      </c>
    </row>
    <row r="20" spans="1:8" ht="15">
      <c r="A20" s="14" t="s">
        <v>30</v>
      </c>
      <c r="B20" s="3" t="s">
        <v>5</v>
      </c>
      <c r="C20" s="127"/>
      <c r="D20" s="67"/>
      <c r="E20" s="67"/>
      <c r="F20" s="89"/>
      <c r="G20" s="89"/>
      <c r="H20" s="67"/>
    </row>
    <row r="21" spans="1:8" ht="15">
      <c r="A21" s="76"/>
      <c r="B21" s="72" t="s">
        <v>21</v>
      </c>
      <c r="C21" s="128"/>
      <c r="D21" s="74">
        <v>200000</v>
      </c>
      <c r="E21" s="74"/>
      <c r="F21" s="102"/>
      <c r="G21" s="102"/>
      <c r="H21" s="74">
        <f>SUM(C21:G21)</f>
        <v>200000</v>
      </c>
    </row>
    <row r="22" spans="1:8" ht="15">
      <c r="A22" s="77" t="s">
        <v>60</v>
      </c>
      <c r="B22" s="14" t="s">
        <v>23</v>
      </c>
      <c r="C22" s="127"/>
      <c r="D22" s="127"/>
      <c r="E22" s="67"/>
      <c r="F22" s="89"/>
      <c r="G22" s="89">
        <v>1000000</v>
      </c>
      <c r="H22" s="67">
        <f>SUM(E22:G22)</f>
        <v>1000000</v>
      </c>
    </row>
    <row r="23" spans="1:8" ht="15">
      <c r="A23" s="77" t="s">
        <v>42</v>
      </c>
      <c r="B23" s="3" t="s">
        <v>5</v>
      </c>
      <c r="C23" s="133"/>
      <c r="D23" s="133"/>
      <c r="E23" s="78"/>
      <c r="F23" s="122"/>
      <c r="G23" s="122"/>
      <c r="H23" s="67"/>
    </row>
    <row r="24" spans="1:8" ht="15">
      <c r="A24" s="72"/>
      <c r="B24" s="79" t="s">
        <v>34</v>
      </c>
      <c r="C24" s="128"/>
      <c r="D24" s="128"/>
      <c r="E24" s="74"/>
      <c r="F24" s="102"/>
      <c r="G24" s="102">
        <v>1000000</v>
      </c>
      <c r="H24" s="74">
        <f>SUM(E24:G24)</f>
        <v>1000000</v>
      </c>
    </row>
    <row r="25" spans="1:8" ht="15">
      <c r="A25" s="77" t="s">
        <v>61</v>
      </c>
      <c r="B25" s="14" t="s">
        <v>23</v>
      </c>
      <c r="C25" s="127"/>
      <c r="D25" s="67">
        <v>225000</v>
      </c>
      <c r="E25" s="67"/>
      <c r="F25" s="89"/>
      <c r="G25" s="89"/>
      <c r="H25" s="67">
        <f>SUM(D25:G25)</f>
        <v>225000</v>
      </c>
    </row>
    <row r="26" spans="1:8" ht="15">
      <c r="A26" s="77" t="s">
        <v>51</v>
      </c>
      <c r="B26" s="3" t="s">
        <v>5</v>
      </c>
      <c r="C26" s="133"/>
      <c r="D26" s="78"/>
      <c r="E26" s="78"/>
      <c r="F26" s="122"/>
      <c r="G26" s="122"/>
      <c r="H26" s="67"/>
    </row>
    <row r="27" spans="1:8" ht="15">
      <c r="A27" s="69"/>
      <c r="B27" s="69" t="s">
        <v>21</v>
      </c>
      <c r="C27" s="132"/>
      <c r="D27" s="71">
        <v>78750</v>
      </c>
      <c r="E27" s="71"/>
      <c r="F27" s="101"/>
      <c r="G27" s="101"/>
      <c r="H27" s="67">
        <f>SUM(D27:G27)</f>
        <v>78750</v>
      </c>
    </row>
    <row r="28" spans="1:8" ht="15">
      <c r="A28" s="72"/>
      <c r="B28" s="79" t="s">
        <v>75</v>
      </c>
      <c r="C28" s="128"/>
      <c r="D28" s="74">
        <v>146250</v>
      </c>
      <c r="E28" s="74"/>
      <c r="F28" s="102"/>
      <c r="G28" s="102"/>
      <c r="H28" s="74">
        <f>SUM(D28:G28)</f>
        <v>146250</v>
      </c>
    </row>
    <row r="29" spans="1:8" s="118" customFormat="1" ht="15">
      <c r="A29" s="69" t="s">
        <v>62</v>
      </c>
      <c r="B29" s="14" t="s">
        <v>23</v>
      </c>
      <c r="C29" s="132"/>
      <c r="D29" s="71">
        <v>234000</v>
      </c>
      <c r="E29" s="71"/>
      <c r="F29" s="101"/>
      <c r="G29" s="101"/>
      <c r="H29" s="67">
        <f>SUM(D29:G29)</f>
        <v>234000</v>
      </c>
    </row>
    <row r="30" spans="1:8" s="118" customFormat="1" ht="15">
      <c r="A30" s="69" t="s">
        <v>69</v>
      </c>
      <c r="B30" s="3" t="s">
        <v>5</v>
      </c>
      <c r="C30" s="132"/>
      <c r="D30" s="71"/>
      <c r="E30" s="71"/>
      <c r="F30" s="101"/>
      <c r="G30" s="101"/>
      <c r="H30" s="67"/>
    </row>
    <row r="31" spans="1:8" ht="15">
      <c r="A31" s="72" t="s">
        <v>70</v>
      </c>
      <c r="B31" s="72" t="s">
        <v>21</v>
      </c>
      <c r="C31" s="128"/>
      <c r="D31" s="74">
        <v>234000</v>
      </c>
      <c r="E31" s="74"/>
      <c r="F31" s="102"/>
      <c r="G31" s="102"/>
      <c r="H31" s="74">
        <f>SUM(D31:G31)</f>
        <v>234000</v>
      </c>
    </row>
    <row r="32" spans="1:8" ht="15">
      <c r="A32" s="75" t="s">
        <v>95</v>
      </c>
      <c r="B32" s="75" t="s">
        <v>23</v>
      </c>
      <c r="C32" s="123">
        <v>317058</v>
      </c>
      <c r="D32" s="123"/>
      <c r="E32" s="123"/>
      <c r="F32" s="145"/>
      <c r="G32" s="145"/>
      <c r="H32" s="123">
        <f>SUM(C32:G32)</f>
        <v>317058</v>
      </c>
    </row>
    <row r="33" spans="1:8" ht="15">
      <c r="A33" s="69" t="s">
        <v>96</v>
      </c>
      <c r="B33" s="3" t="s">
        <v>5</v>
      </c>
      <c r="C33" s="71"/>
      <c r="D33" s="71"/>
      <c r="E33" s="71"/>
      <c r="F33" s="101"/>
      <c r="G33" s="101"/>
      <c r="H33" s="67"/>
    </row>
    <row r="34" spans="1:8" ht="15">
      <c r="A34" s="69"/>
      <c r="B34" s="69" t="s">
        <v>21</v>
      </c>
      <c r="C34" s="71">
        <v>317058</v>
      </c>
      <c r="D34" s="71"/>
      <c r="E34" s="71"/>
      <c r="F34" s="101"/>
      <c r="G34" s="101"/>
      <c r="H34" s="67">
        <f>SUM(C34:G34)</f>
        <v>317058</v>
      </c>
    </row>
    <row r="35" spans="1:8" ht="15">
      <c r="A35" s="189" t="s">
        <v>135</v>
      </c>
      <c r="B35" s="75" t="s">
        <v>23</v>
      </c>
      <c r="C35" s="123"/>
      <c r="D35" s="123">
        <v>220000</v>
      </c>
      <c r="E35" s="123"/>
      <c r="F35" s="145"/>
      <c r="G35" s="145"/>
      <c r="H35" s="123">
        <f>SUM(C35:G35)</f>
        <v>220000</v>
      </c>
    </row>
    <row r="36" spans="1:8" ht="15" customHeight="1">
      <c r="A36" s="69" t="s">
        <v>136</v>
      </c>
      <c r="B36" s="3" t="s">
        <v>5</v>
      </c>
      <c r="C36" s="71"/>
      <c r="D36" s="71"/>
      <c r="E36" s="71"/>
      <c r="F36" s="101"/>
      <c r="G36" s="101"/>
      <c r="H36" s="67"/>
    </row>
    <row r="37" spans="1:8" ht="15" customHeight="1">
      <c r="A37" s="69"/>
      <c r="B37" s="69" t="s">
        <v>137</v>
      </c>
      <c r="C37" s="71"/>
      <c r="D37" s="71">
        <v>220000</v>
      </c>
      <c r="E37" s="71"/>
      <c r="F37" s="101"/>
      <c r="G37" s="101"/>
      <c r="H37" s="67">
        <f>SUM(C37:G37)</f>
        <v>220000</v>
      </c>
    </row>
    <row r="38" spans="1:8" ht="15" customHeight="1">
      <c r="A38" s="75"/>
      <c r="B38" s="75"/>
      <c r="C38" s="123"/>
      <c r="D38" s="123"/>
      <c r="E38" s="123"/>
      <c r="F38" s="145"/>
      <c r="G38" s="145"/>
      <c r="H38" s="123"/>
    </row>
    <row r="39" spans="1:8" ht="15">
      <c r="A39" s="14" t="s">
        <v>36</v>
      </c>
      <c r="B39" s="14"/>
      <c r="C39" s="1">
        <v>2014</v>
      </c>
      <c r="D39" s="1">
        <v>2015</v>
      </c>
      <c r="E39" s="1">
        <v>2016</v>
      </c>
      <c r="F39" s="190">
        <v>2017</v>
      </c>
      <c r="G39" s="190">
        <v>2018</v>
      </c>
      <c r="H39" s="103" t="s">
        <v>6</v>
      </c>
    </row>
    <row r="40" spans="1:8" ht="15">
      <c r="A40" s="14" t="s">
        <v>37</v>
      </c>
      <c r="B40" s="14" t="s">
        <v>18</v>
      </c>
      <c r="C40" s="67">
        <f>C35+C32+C22+C19+C15+C10</f>
        <v>467058</v>
      </c>
      <c r="D40" s="67">
        <f>D35+D32+D29+D25+D19+D15+D10</f>
        <v>1129000</v>
      </c>
      <c r="E40" s="67">
        <f>E35+E32+E29+E25+E22+E19+E15+E10</f>
        <v>1000000</v>
      </c>
      <c r="F40" s="67">
        <f>F35+F32+F29+F25+F22+F19+F15+F10</f>
        <v>500000</v>
      </c>
      <c r="G40" s="67">
        <f>G35+G32+G29+G25+G22+G19+G15+G10</f>
        <v>1000000</v>
      </c>
      <c r="H40" s="67">
        <f>SUM(C40:G40)</f>
        <v>4096058</v>
      </c>
    </row>
    <row r="41" spans="1:8" ht="15">
      <c r="A41" s="14"/>
      <c r="B41" s="3" t="s">
        <v>5</v>
      </c>
      <c r="C41" s="67"/>
      <c r="D41" s="67"/>
      <c r="E41" s="67"/>
      <c r="F41" s="89"/>
      <c r="G41" s="89"/>
      <c r="H41" s="67"/>
    </row>
    <row r="42" spans="1:8" ht="15">
      <c r="A42" s="14"/>
      <c r="B42" s="14" t="s">
        <v>97</v>
      </c>
      <c r="C42" s="67">
        <f>C12+C18</f>
        <v>0</v>
      </c>
      <c r="D42" s="67">
        <f>D12+D18</f>
        <v>250000</v>
      </c>
      <c r="E42" s="67">
        <f>E12+E18</f>
        <v>0</v>
      </c>
      <c r="F42" s="67">
        <f>F12+F18</f>
        <v>250000</v>
      </c>
      <c r="G42" s="67">
        <f>G12+G18</f>
        <v>0</v>
      </c>
      <c r="H42" s="67">
        <f>SUM(C42:G42)</f>
        <v>500000</v>
      </c>
    </row>
    <row r="43" spans="1:8" ht="15">
      <c r="A43" s="14"/>
      <c r="B43" s="14" t="s">
        <v>10</v>
      </c>
      <c r="C43" s="67">
        <f>C13+C17+C21+C34+C37</f>
        <v>317058</v>
      </c>
      <c r="D43" s="67">
        <f>D13+D17+D21+D27+D31+D34+D37</f>
        <v>732750</v>
      </c>
      <c r="E43" s="67">
        <f>E13+E17+E21+E27+E31+E34+E37</f>
        <v>250000</v>
      </c>
      <c r="F43" s="67">
        <f>F13+F17+F21+F27+F31+F34+F37</f>
        <v>250000</v>
      </c>
      <c r="G43" s="67">
        <f>G13+G17+G21+G27+G31+G34+G37</f>
        <v>0</v>
      </c>
      <c r="H43" s="67">
        <f>SUM(C43:G43)</f>
        <v>1549808</v>
      </c>
    </row>
    <row r="44" spans="1:8" ht="15">
      <c r="A44" s="82"/>
      <c r="B44" s="94" t="s">
        <v>35</v>
      </c>
      <c r="C44" s="74">
        <f>SUM(C24+C14)</f>
        <v>150000</v>
      </c>
      <c r="D44" s="74">
        <f>SUM(D14+D28)</f>
        <v>146250</v>
      </c>
      <c r="E44" s="74">
        <f>SUM(E24+E14+E28)</f>
        <v>750000</v>
      </c>
      <c r="F44" s="102">
        <f>SUM(F24+F14+F28)</f>
        <v>0</v>
      </c>
      <c r="G44" s="102">
        <f>SUM(G24+G14+G28)</f>
        <v>1000000</v>
      </c>
      <c r="H44" s="74">
        <f>SUM(C44:G44)</f>
        <v>2046250</v>
      </c>
    </row>
    <row r="45" spans="1:8" ht="15">
      <c r="A45" s="82"/>
      <c r="B45" s="82"/>
      <c r="C45" s="67"/>
      <c r="D45" s="67"/>
      <c r="E45" s="67"/>
      <c r="F45" s="89"/>
      <c r="G45" s="89"/>
      <c r="H45" s="67"/>
    </row>
    <row r="46" spans="1:8" ht="15">
      <c r="A46" s="82"/>
      <c r="B46" s="151" t="s">
        <v>16</v>
      </c>
      <c r="C46" s="67">
        <f aca="true" t="shared" si="0" ref="C46:H46">SUM(C42:C44)</f>
        <v>467058</v>
      </c>
      <c r="D46" s="67">
        <f t="shared" si="0"/>
        <v>1129000</v>
      </c>
      <c r="E46" s="67">
        <f t="shared" si="0"/>
        <v>1000000</v>
      </c>
      <c r="F46" s="89">
        <f t="shared" si="0"/>
        <v>500000</v>
      </c>
      <c r="G46" s="89">
        <f t="shared" si="0"/>
        <v>1000000</v>
      </c>
      <c r="H46" s="67">
        <f t="shared" si="0"/>
        <v>4096058</v>
      </c>
    </row>
    <row r="47" spans="1:8" ht="15">
      <c r="A47" s="82"/>
      <c r="B47" s="82"/>
      <c r="C47" s="67"/>
      <c r="D47" s="67"/>
      <c r="E47" s="67"/>
      <c r="F47" s="67"/>
      <c r="G47" s="67"/>
      <c r="H47" s="67"/>
    </row>
    <row r="48" spans="3:7" ht="12.75">
      <c r="C48" s="17"/>
      <c r="D48" s="17"/>
      <c r="E48" s="17"/>
      <c r="F48" s="17"/>
      <c r="G48" s="17"/>
    </row>
    <row r="49" spans="3:7" ht="12.75">
      <c r="C49" s="17"/>
      <c r="D49" s="17"/>
      <c r="E49" s="17"/>
      <c r="F49" s="17"/>
      <c r="G49" s="17"/>
    </row>
    <row r="50" spans="3:7" ht="12.75">
      <c r="C50" s="17"/>
      <c r="D50" s="17"/>
      <c r="E50" s="17"/>
      <c r="F50" s="17"/>
      <c r="G50" s="17"/>
    </row>
    <row r="51" spans="3:7" ht="12.75">
      <c r="C51" s="17"/>
      <c r="D51" s="17"/>
      <c r="E51" s="17"/>
      <c r="F51" s="17"/>
      <c r="G51" s="17"/>
    </row>
    <row r="102" ht="12.75">
      <c r="H102" s="120"/>
    </row>
    <row r="108" ht="12.75">
      <c r="H108" s="120"/>
    </row>
    <row r="109" ht="12.75">
      <c r="H109" s="120"/>
    </row>
  </sheetData>
  <sheetProtection/>
  <mergeCells count="4">
    <mergeCell ref="A1:F1"/>
    <mergeCell ref="A2:F2"/>
    <mergeCell ref="A3:F3"/>
    <mergeCell ref="A4:F4"/>
  </mergeCells>
  <printOptions/>
  <pageMargins left="1.25" right="0.5" top="0.5" bottom="0.75" header="0" footer="0.5"/>
  <pageSetup fitToHeight="1" fitToWidth="1" horizontalDpi="300" verticalDpi="300" orientation="landscape" scale="77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="75" zoomScaleNormal="75" zoomScaleSheetLayoutView="75" zoomScalePageLayoutView="0" workbookViewId="0" topLeftCell="A43">
      <selection activeCell="I38" sqref="I38"/>
    </sheetView>
  </sheetViews>
  <sheetFormatPr defaultColWidth="9.140625" defaultRowHeight="12.75"/>
  <cols>
    <col min="1" max="1" width="26.421875" style="47" customWidth="1"/>
    <col min="2" max="2" width="26.8515625" style="47" customWidth="1"/>
    <col min="3" max="3" width="14.7109375" style="47" customWidth="1"/>
    <col min="4" max="4" width="13.140625" style="47" customWidth="1"/>
    <col min="5" max="5" width="13.00390625" style="47" customWidth="1"/>
    <col min="6" max="7" width="13.8515625" style="153" customWidth="1"/>
    <col min="8" max="8" width="16.28125" style="47" customWidth="1"/>
    <col min="9" max="9" width="9.140625" style="47" customWidth="1"/>
    <col min="10" max="10" width="11.28125" style="47" bestFit="1" customWidth="1"/>
    <col min="11" max="16384" width="9.140625" style="47" customWidth="1"/>
  </cols>
  <sheetData>
    <row r="1" spans="1:8" s="154" customFormat="1" ht="18">
      <c r="A1" s="202" t="s">
        <v>0</v>
      </c>
      <c r="B1" s="202"/>
      <c r="C1" s="202"/>
      <c r="D1" s="202"/>
      <c r="E1" s="202"/>
      <c r="F1" s="202"/>
      <c r="G1" s="202"/>
      <c r="H1" s="202"/>
    </row>
    <row r="2" spans="1:8" s="154" customFormat="1" ht="18">
      <c r="A2" s="202" t="s">
        <v>1</v>
      </c>
      <c r="B2" s="202"/>
      <c r="C2" s="202"/>
      <c r="D2" s="202"/>
      <c r="E2" s="202"/>
      <c r="F2" s="202"/>
      <c r="G2" s="202"/>
      <c r="H2" s="202"/>
    </row>
    <row r="3" spans="1:8" s="154" customFormat="1" ht="18">
      <c r="A3" s="202" t="s">
        <v>2</v>
      </c>
      <c r="B3" s="202"/>
      <c r="C3" s="202"/>
      <c r="D3" s="202"/>
      <c r="E3" s="202"/>
      <c r="F3" s="202"/>
      <c r="G3" s="202"/>
      <c r="H3" s="202"/>
    </row>
    <row r="4" spans="1:8" s="154" customFormat="1" ht="18">
      <c r="A4" s="202" t="s">
        <v>14</v>
      </c>
      <c r="B4" s="202"/>
      <c r="C4" s="202"/>
      <c r="D4" s="202"/>
      <c r="E4" s="202"/>
      <c r="F4" s="202"/>
      <c r="G4" s="202"/>
      <c r="H4" s="202"/>
    </row>
    <row r="5" spans="1:8" s="154" customFormat="1" ht="12.75" customHeight="1">
      <c r="A5" s="149"/>
      <c r="B5" s="149"/>
      <c r="C5" s="149"/>
      <c r="D5" s="149"/>
      <c r="E5" s="149"/>
      <c r="F5" s="156"/>
      <c r="G5" s="156"/>
      <c r="H5" s="149"/>
    </row>
    <row r="6" spans="1:8" ht="16.5">
      <c r="A6" s="49" t="s">
        <v>3</v>
      </c>
      <c r="B6" s="26"/>
      <c r="C6" s="26"/>
      <c r="D6" s="26"/>
      <c r="E6" s="26"/>
      <c r="F6" s="157"/>
      <c r="G6" s="157"/>
      <c r="H6" s="26"/>
    </row>
    <row r="7" spans="1:8" ht="16.5">
      <c r="A7" s="150" t="s">
        <v>4</v>
      </c>
      <c r="B7" s="28"/>
      <c r="C7" s="50">
        <v>2014</v>
      </c>
      <c r="D7" s="50">
        <v>2015</v>
      </c>
      <c r="E7" s="50">
        <v>2016</v>
      </c>
      <c r="F7" s="158">
        <v>2017</v>
      </c>
      <c r="G7" s="158">
        <v>2018</v>
      </c>
      <c r="H7" s="50" t="s">
        <v>6</v>
      </c>
    </row>
    <row r="8" spans="1:8" ht="15">
      <c r="A8" s="14" t="s">
        <v>138</v>
      </c>
      <c r="B8" s="14" t="s">
        <v>18</v>
      </c>
      <c r="C8" s="67">
        <v>3573629</v>
      </c>
      <c r="D8" s="67">
        <v>1100000</v>
      </c>
      <c r="E8" s="67"/>
      <c r="F8" s="89"/>
      <c r="G8" s="89"/>
      <c r="H8" s="67">
        <f>SUM(C8:G8)</f>
        <v>4673629</v>
      </c>
    </row>
    <row r="9" spans="1:8" ht="15">
      <c r="A9" s="95"/>
      <c r="B9" s="100" t="s">
        <v>5</v>
      </c>
      <c r="C9" s="89"/>
      <c r="D9" s="89"/>
      <c r="E9" s="89"/>
      <c r="F9" s="89"/>
      <c r="G9" s="89"/>
      <c r="H9" s="67"/>
    </row>
    <row r="10" spans="1:8" ht="15">
      <c r="A10" s="95"/>
      <c r="B10" s="95" t="s">
        <v>25</v>
      </c>
      <c r="C10" s="89">
        <v>178682</v>
      </c>
      <c r="D10" s="89">
        <v>55000</v>
      </c>
      <c r="E10" s="89"/>
      <c r="F10" s="89"/>
      <c r="G10" s="89"/>
      <c r="H10" s="67">
        <f>SUM(C10:G10)</f>
        <v>233682</v>
      </c>
    </row>
    <row r="11" spans="1:8" ht="15">
      <c r="A11" s="95"/>
      <c r="B11" s="95" t="s">
        <v>20</v>
      </c>
      <c r="C11" s="89">
        <v>2858903</v>
      </c>
      <c r="D11" s="89">
        <v>880000</v>
      </c>
      <c r="E11" s="89"/>
      <c r="F11" s="89"/>
      <c r="G11" s="89"/>
      <c r="H11" s="67">
        <f>SUM(C11:G11)</f>
        <v>3738903</v>
      </c>
    </row>
    <row r="12" spans="1:8" ht="15">
      <c r="A12" s="79"/>
      <c r="B12" s="79" t="s">
        <v>22</v>
      </c>
      <c r="C12" s="102">
        <v>536044</v>
      </c>
      <c r="D12" s="102">
        <v>165000</v>
      </c>
      <c r="E12" s="102"/>
      <c r="F12" s="102"/>
      <c r="G12" s="102"/>
      <c r="H12" s="67">
        <f>SUM(C12:G12)</f>
        <v>701044</v>
      </c>
    </row>
    <row r="13" spans="1:8" ht="15">
      <c r="A13" s="75" t="s">
        <v>139</v>
      </c>
      <c r="B13" s="125" t="s">
        <v>18</v>
      </c>
      <c r="C13" s="123">
        <v>636315</v>
      </c>
      <c r="D13" s="123">
        <v>415472</v>
      </c>
      <c r="E13" s="123"/>
      <c r="F13" s="145"/>
      <c r="G13" s="145"/>
      <c r="H13" s="123">
        <f>SUM(C13:G13)</f>
        <v>1051787</v>
      </c>
    </row>
    <row r="14" spans="1:8" ht="15">
      <c r="A14" s="14"/>
      <c r="B14" s="3" t="s">
        <v>5</v>
      </c>
      <c r="C14" s="67"/>
      <c r="D14" s="67"/>
      <c r="E14" s="67"/>
      <c r="F14" s="89"/>
      <c r="G14" s="89"/>
      <c r="H14" s="67"/>
    </row>
    <row r="15" spans="1:8" ht="15">
      <c r="A15" s="14"/>
      <c r="B15" s="14" t="s">
        <v>20</v>
      </c>
      <c r="C15" s="71">
        <v>536089</v>
      </c>
      <c r="D15" s="67">
        <v>388203</v>
      </c>
      <c r="E15" s="67"/>
      <c r="F15" s="89"/>
      <c r="G15" s="89"/>
      <c r="H15" s="67">
        <f>SUM(C15:G15)</f>
        <v>924292</v>
      </c>
    </row>
    <row r="16" spans="1:8" ht="15">
      <c r="A16" s="69"/>
      <c r="B16" s="69" t="s">
        <v>57</v>
      </c>
      <c r="C16" s="101">
        <v>100226</v>
      </c>
      <c r="D16" s="71">
        <v>27269</v>
      </c>
      <c r="E16" s="71"/>
      <c r="F16" s="101"/>
      <c r="G16" s="101"/>
      <c r="H16" s="67">
        <f>SUM(C16:G16)</f>
        <v>127495</v>
      </c>
    </row>
    <row r="17" spans="1:8" ht="15">
      <c r="A17" s="75" t="s">
        <v>140</v>
      </c>
      <c r="B17" s="75" t="s">
        <v>18</v>
      </c>
      <c r="C17" s="134">
        <v>60000</v>
      </c>
      <c r="D17" s="123">
        <v>70000</v>
      </c>
      <c r="E17" s="123">
        <v>70000</v>
      </c>
      <c r="F17" s="145">
        <v>70000</v>
      </c>
      <c r="G17" s="145">
        <v>70000</v>
      </c>
      <c r="H17" s="123">
        <f>SUM(C17:G17)</f>
        <v>340000</v>
      </c>
    </row>
    <row r="18" spans="1:8" ht="15">
      <c r="A18" s="69"/>
      <c r="B18" s="84" t="s">
        <v>5</v>
      </c>
      <c r="C18" s="14"/>
      <c r="D18" s="71"/>
      <c r="E18" s="71"/>
      <c r="F18" s="101"/>
      <c r="G18" s="101"/>
      <c r="H18" s="67"/>
    </row>
    <row r="19" spans="1:8" ht="15">
      <c r="A19" s="69"/>
      <c r="B19" s="14" t="s">
        <v>115</v>
      </c>
      <c r="C19" s="82">
        <v>60000</v>
      </c>
      <c r="D19" s="71"/>
      <c r="E19" s="71"/>
      <c r="F19" s="101"/>
      <c r="G19" s="101"/>
      <c r="H19" s="67">
        <f>SUM(C19:G19)</f>
        <v>60000</v>
      </c>
    </row>
    <row r="20" spans="1:8" ht="15">
      <c r="A20" s="14"/>
      <c r="B20" s="72" t="s">
        <v>47</v>
      </c>
      <c r="C20" s="94"/>
      <c r="D20" s="74">
        <v>140000</v>
      </c>
      <c r="E20" s="74"/>
      <c r="F20" s="102">
        <v>140000</v>
      </c>
      <c r="G20" s="102"/>
      <c r="H20" s="67">
        <f>SUM(C20:G20)</f>
        <v>280000</v>
      </c>
    </row>
    <row r="21" spans="1:8" ht="15">
      <c r="A21" s="75" t="s">
        <v>141</v>
      </c>
      <c r="B21" s="75" t="s">
        <v>18</v>
      </c>
      <c r="C21" s="134">
        <v>500000</v>
      </c>
      <c r="D21" s="123">
        <v>655000</v>
      </c>
      <c r="E21" s="123">
        <v>415000</v>
      </c>
      <c r="F21" s="145"/>
      <c r="G21" s="101"/>
      <c r="H21" s="123">
        <f>SUM(C21:G21)</f>
        <v>1570000</v>
      </c>
    </row>
    <row r="22" spans="1:8" ht="15">
      <c r="A22" s="69" t="s">
        <v>102</v>
      </c>
      <c r="B22" s="84" t="s">
        <v>5</v>
      </c>
      <c r="C22" s="97"/>
      <c r="D22" s="71"/>
      <c r="E22" s="71"/>
      <c r="F22" s="101"/>
      <c r="G22" s="101"/>
      <c r="H22" s="67"/>
    </row>
    <row r="23" spans="1:8" ht="15">
      <c r="A23" s="69"/>
      <c r="B23" s="69" t="s">
        <v>103</v>
      </c>
      <c r="C23" s="97">
        <v>250000</v>
      </c>
      <c r="D23" s="71"/>
      <c r="E23" s="71"/>
      <c r="F23" s="101"/>
      <c r="G23" s="101"/>
      <c r="H23" s="67">
        <f>SUM(C23:G23)</f>
        <v>250000</v>
      </c>
    </row>
    <row r="24" spans="1:8" ht="18" customHeight="1">
      <c r="A24" s="69"/>
      <c r="B24" s="69" t="s">
        <v>47</v>
      </c>
      <c r="C24" s="97"/>
      <c r="D24" s="71">
        <v>535000</v>
      </c>
      <c r="E24" s="71"/>
      <c r="F24" s="101"/>
      <c r="G24" s="101"/>
      <c r="H24" s="67">
        <f>SUM(C24:G24)</f>
        <v>535000</v>
      </c>
    </row>
    <row r="25" spans="1:8" ht="15">
      <c r="A25" s="69"/>
      <c r="B25" s="69" t="s">
        <v>88</v>
      </c>
      <c r="C25" s="97">
        <v>250000</v>
      </c>
      <c r="D25" s="71">
        <v>327500</v>
      </c>
      <c r="E25" s="71">
        <v>207500</v>
      </c>
      <c r="F25" s="101"/>
      <c r="G25" s="101"/>
      <c r="H25" s="67">
        <f>SUM(C25:G25)</f>
        <v>785000</v>
      </c>
    </row>
    <row r="26" spans="1:8" ht="15">
      <c r="A26" s="75" t="s">
        <v>142</v>
      </c>
      <c r="B26" s="75" t="s">
        <v>18</v>
      </c>
      <c r="C26" s="123">
        <v>710000</v>
      </c>
      <c r="D26" s="123">
        <v>700000</v>
      </c>
      <c r="E26" s="123">
        <v>710000</v>
      </c>
      <c r="F26" s="145">
        <v>870000</v>
      </c>
      <c r="G26" s="145">
        <v>880000</v>
      </c>
      <c r="H26" s="123">
        <f>SUM(C26:G26)</f>
        <v>3870000</v>
      </c>
    </row>
    <row r="27" spans="1:8" ht="15">
      <c r="A27" s="14" t="s">
        <v>71</v>
      </c>
      <c r="B27" s="3" t="s">
        <v>5</v>
      </c>
      <c r="C27" s="67"/>
      <c r="D27" s="67"/>
      <c r="E27" s="67"/>
      <c r="F27" s="89"/>
      <c r="G27" s="89"/>
      <c r="H27" s="67"/>
    </row>
    <row r="28" spans="1:8" ht="15">
      <c r="A28" s="14"/>
      <c r="B28" s="14" t="s">
        <v>115</v>
      </c>
      <c r="C28" s="67">
        <v>310000</v>
      </c>
      <c r="D28" s="67"/>
      <c r="E28" s="67"/>
      <c r="F28" s="89"/>
      <c r="G28" s="89"/>
      <c r="H28" s="67">
        <f aca="true" t="shared" si="0" ref="H28:H36">SUM(C28:G28)</f>
        <v>310000</v>
      </c>
    </row>
    <row r="29" spans="1:8" ht="15">
      <c r="A29" s="14"/>
      <c r="B29" s="14" t="s">
        <v>143</v>
      </c>
      <c r="C29" s="67">
        <v>10000</v>
      </c>
      <c r="D29" s="67"/>
      <c r="E29" s="67"/>
      <c r="F29" s="89"/>
      <c r="G29" s="89"/>
      <c r="H29" s="67">
        <f t="shared" si="0"/>
        <v>10000</v>
      </c>
    </row>
    <row r="30" spans="1:8" ht="15">
      <c r="A30" s="14"/>
      <c r="B30" s="14" t="s">
        <v>19</v>
      </c>
      <c r="C30" s="67"/>
      <c r="D30" s="67">
        <v>600000</v>
      </c>
      <c r="E30" s="67"/>
      <c r="F30" s="89">
        <v>900000</v>
      </c>
      <c r="G30" s="89"/>
      <c r="H30" s="67">
        <f t="shared" si="0"/>
        <v>1500000</v>
      </c>
    </row>
    <row r="31" spans="1:8" ht="15">
      <c r="A31" s="14"/>
      <c r="B31" s="14" t="s">
        <v>25</v>
      </c>
      <c r="C31" s="67">
        <v>100000</v>
      </c>
      <c r="D31" s="67">
        <v>100000</v>
      </c>
      <c r="E31" s="67">
        <v>100000</v>
      </c>
      <c r="F31" s="89">
        <v>100000</v>
      </c>
      <c r="G31" s="89">
        <v>100000</v>
      </c>
      <c r="H31" s="67">
        <f t="shared" si="0"/>
        <v>500000</v>
      </c>
    </row>
    <row r="32" spans="1:8" ht="15">
      <c r="A32" s="72"/>
      <c r="B32" s="72" t="s">
        <v>21</v>
      </c>
      <c r="C32" s="74">
        <v>290000</v>
      </c>
      <c r="D32" s="74">
        <v>300000</v>
      </c>
      <c r="E32" s="74">
        <v>310000</v>
      </c>
      <c r="F32" s="102">
        <v>320000</v>
      </c>
      <c r="G32" s="102">
        <v>330000</v>
      </c>
      <c r="H32" s="74">
        <f t="shared" si="0"/>
        <v>1550000</v>
      </c>
    </row>
    <row r="33" spans="1:8" ht="15">
      <c r="A33" s="69" t="s">
        <v>174</v>
      </c>
      <c r="B33" s="75" t="s">
        <v>18</v>
      </c>
      <c r="C33" s="71">
        <v>50000</v>
      </c>
      <c r="D33" s="71">
        <v>50000</v>
      </c>
      <c r="E33" s="71">
        <v>50000</v>
      </c>
      <c r="F33" s="101">
        <v>50000</v>
      </c>
      <c r="G33" s="101">
        <v>50000</v>
      </c>
      <c r="H33" s="67">
        <f>SUM(C33:G33)</f>
        <v>250000</v>
      </c>
    </row>
    <row r="34" spans="1:8" ht="15">
      <c r="A34" s="69"/>
      <c r="B34" s="3" t="s">
        <v>5</v>
      </c>
      <c r="C34" s="71"/>
      <c r="D34" s="71"/>
      <c r="E34" s="71"/>
      <c r="F34" s="101"/>
      <c r="G34" s="101"/>
      <c r="H34" s="67"/>
    </row>
    <row r="35" spans="1:8" ht="15">
      <c r="A35" s="69"/>
      <c r="B35" s="69" t="s">
        <v>25</v>
      </c>
      <c r="C35" s="71">
        <v>50000</v>
      </c>
      <c r="D35" s="71">
        <v>50000</v>
      </c>
      <c r="E35" s="71">
        <v>50000</v>
      </c>
      <c r="F35" s="101">
        <v>50000</v>
      </c>
      <c r="G35" s="101">
        <v>50000</v>
      </c>
      <c r="H35" s="67">
        <f>SUM(C35:G35)</f>
        <v>250000</v>
      </c>
    </row>
    <row r="36" spans="1:8" ht="15">
      <c r="A36" s="75" t="s">
        <v>178</v>
      </c>
      <c r="B36" s="75" t="s">
        <v>18</v>
      </c>
      <c r="C36" s="123">
        <v>95000</v>
      </c>
      <c r="D36" s="123">
        <v>75000</v>
      </c>
      <c r="E36" s="123">
        <v>75000</v>
      </c>
      <c r="F36" s="145">
        <v>75000</v>
      </c>
      <c r="G36" s="145">
        <v>75000</v>
      </c>
      <c r="H36" s="123">
        <f t="shared" si="0"/>
        <v>395000</v>
      </c>
    </row>
    <row r="37" spans="1:8" ht="15">
      <c r="A37" s="14" t="s">
        <v>144</v>
      </c>
      <c r="B37" s="3" t="s">
        <v>5</v>
      </c>
      <c r="C37" s="67"/>
      <c r="D37" s="67"/>
      <c r="E37" s="67"/>
      <c r="F37" s="89"/>
      <c r="G37" s="89"/>
      <c r="H37" s="67"/>
    </row>
    <row r="38" spans="1:8" ht="15">
      <c r="A38" s="14"/>
      <c r="B38" s="14" t="s">
        <v>115</v>
      </c>
      <c r="C38" s="67">
        <v>95000</v>
      </c>
      <c r="D38" s="67"/>
      <c r="E38" s="67"/>
      <c r="F38" s="89"/>
      <c r="G38" s="89"/>
      <c r="H38" s="67">
        <f>SUM(C38:G38)</f>
        <v>95000</v>
      </c>
    </row>
    <row r="39" spans="1:8" ht="15">
      <c r="A39" s="69"/>
      <c r="B39" s="69" t="s">
        <v>43</v>
      </c>
      <c r="C39" s="71"/>
      <c r="D39" s="71">
        <v>150000</v>
      </c>
      <c r="E39" s="71"/>
      <c r="F39" s="101">
        <v>150000</v>
      </c>
      <c r="G39" s="101"/>
      <c r="H39" s="67">
        <f>SUM(C39:G39)</f>
        <v>300000</v>
      </c>
    </row>
    <row r="40" spans="1:8" ht="15">
      <c r="A40" s="75" t="s">
        <v>179</v>
      </c>
      <c r="B40" s="75" t="s">
        <v>18</v>
      </c>
      <c r="C40" s="123"/>
      <c r="D40" s="123">
        <v>10000</v>
      </c>
      <c r="E40" s="123">
        <v>10000</v>
      </c>
      <c r="F40" s="123">
        <v>10000</v>
      </c>
      <c r="G40" s="123">
        <v>10000</v>
      </c>
      <c r="H40" s="123">
        <f>SUM(C40:G40)</f>
        <v>40000</v>
      </c>
    </row>
    <row r="41" spans="1:9" ht="15">
      <c r="A41" s="14" t="s">
        <v>71</v>
      </c>
      <c r="B41" s="3" t="s">
        <v>5</v>
      </c>
      <c r="C41" s="67"/>
      <c r="D41" s="67"/>
      <c r="E41" s="67"/>
      <c r="F41" s="67"/>
      <c r="G41" s="67"/>
      <c r="H41" s="67"/>
      <c r="I41" s="17"/>
    </row>
    <row r="42" spans="1:9" ht="15">
      <c r="A42" s="69"/>
      <c r="B42" s="69" t="s">
        <v>25</v>
      </c>
      <c r="C42" s="71"/>
      <c r="D42" s="71">
        <v>10000</v>
      </c>
      <c r="E42" s="71">
        <v>10000</v>
      </c>
      <c r="F42" s="71">
        <v>10000</v>
      </c>
      <c r="G42" s="71">
        <v>10000</v>
      </c>
      <c r="H42" s="67">
        <f>SUM(C42:G42)</f>
        <v>40000</v>
      </c>
      <c r="I42" s="17"/>
    </row>
    <row r="43" spans="1:9" ht="15">
      <c r="A43" s="75" t="s">
        <v>180</v>
      </c>
      <c r="B43" s="75" t="s">
        <v>18</v>
      </c>
      <c r="C43" s="123">
        <v>94000</v>
      </c>
      <c r="D43" s="123">
        <v>50000</v>
      </c>
      <c r="E43" s="123">
        <v>50000</v>
      </c>
      <c r="F43" s="145">
        <v>107700</v>
      </c>
      <c r="G43" s="145"/>
      <c r="H43" s="123">
        <f>SUM(C43:G43)</f>
        <v>301700</v>
      </c>
      <c r="I43" s="17"/>
    </row>
    <row r="44" spans="1:9" ht="15">
      <c r="A44" s="14" t="s">
        <v>145</v>
      </c>
      <c r="B44" s="3" t="s">
        <v>5</v>
      </c>
      <c r="C44" s="67"/>
      <c r="D44" s="67"/>
      <c r="E44" s="67"/>
      <c r="F44" s="89"/>
      <c r="G44" s="89"/>
      <c r="H44" s="67"/>
      <c r="I44" s="17"/>
    </row>
    <row r="45" spans="1:9" ht="15">
      <c r="A45" s="14"/>
      <c r="B45" s="14" t="s">
        <v>115</v>
      </c>
      <c r="C45" s="67">
        <v>94000</v>
      </c>
      <c r="D45" s="67"/>
      <c r="E45" s="67"/>
      <c r="F45" s="89"/>
      <c r="G45" s="89"/>
      <c r="H45" s="67">
        <f>SUM(C45:G45)</f>
        <v>94000</v>
      </c>
      <c r="I45" s="17"/>
    </row>
    <row r="46" spans="1:9" ht="15">
      <c r="A46" s="72"/>
      <c r="B46" s="72" t="s">
        <v>19</v>
      </c>
      <c r="C46" s="74"/>
      <c r="D46" s="74">
        <v>100000</v>
      </c>
      <c r="E46" s="74"/>
      <c r="F46" s="102">
        <v>107700</v>
      </c>
      <c r="G46" s="102"/>
      <c r="H46" s="74">
        <f>SUM(C46:G46)</f>
        <v>207700</v>
      </c>
      <c r="I46" s="17"/>
    </row>
    <row r="47" spans="1:9" ht="17.25" customHeight="1">
      <c r="A47" s="69" t="s">
        <v>147</v>
      </c>
      <c r="B47" s="69" t="s">
        <v>18</v>
      </c>
      <c r="C47" s="71"/>
      <c r="D47" s="71">
        <v>150000</v>
      </c>
      <c r="E47" s="71"/>
      <c r="F47" s="101">
        <v>150000</v>
      </c>
      <c r="G47" s="101"/>
      <c r="H47" s="67">
        <f>SUM(C47:G47)</f>
        <v>300000</v>
      </c>
      <c r="I47" s="17"/>
    </row>
    <row r="48" spans="1:9" ht="15" customHeight="1">
      <c r="A48" s="14" t="s">
        <v>167</v>
      </c>
      <c r="B48" s="3" t="s">
        <v>5</v>
      </c>
      <c r="C48" s="67"/>
      <c r="D48" s="67"/>
      <c r="E48" s="67"/>
      <c r="F48" s="89"/>
      <c r="G48" s="89"/>
      <c r="H48" s="67"/>
      <c r="I48" s="17"/>
    </row>
    <row r="49" spans="1:9" ht="15">
      <c r="A49" s="69" t="s">
        <v>146</v>
      </c>
      <c r="B49" s="69" t="s">
        <v>118</v>
      </c>
      <c r="C49" s="71"/>
      <c r="D49" s="71">
        <v>150000</v>
      </c>
      <c r="E49" s="71"/>
      <c r="F49" s="101">
        <v>150000</v>
      </c>
      <c r="G49" s="101"/>
      <c r="H49" s="67">
        <f>SUM(C49:G49)</f>
        <v>300000</v>
      </c>
      <c r="I49" s="17"/>
    </row>
    <row r="50" spans="1:9" ht="15">
      <c r="A50" s="75" t="s">
        <v>181</v>
      </c>
      <c r="B50" s="75" t="s">
        <v>18</v>
      </c>
      <c r="C50" s="123"/>
      <c r="D50" s="123"/>
      <c r="E50" s="123"/>
      <c r="F50" s="145">
        <v>150000</v>
      </c>
      <c r="G50" s="145"/>
      <c r="H50" s="123">
        <f>SUM(C50:G50)</f>
        <v>150000</v>
      </c>
      <c r="I50" s="17"/>
    </row>
    <row r="51" spans="1:9" ht="15">
      <c r="A51" s="14" t="s">
        <v>166</v>
      </c>
      <c r="B51" s="3" t="s">
        <v>5</v>
      </c>
      <c r="C51" s="67"/>
      <c r="D51" s="67"/>
      <c r="E51" s="67"/>
      <c r="F51" s="89"/>
      <c r="G51" s="89"/>
      <c r="H51" s="67"/>
      <c r="I51" s="17"/>
    </row>
    <row r="52" spans="1:9" ht="15">
      <c r="A52" s="69" t="s">
        <v>148</v>
      </c>
      <c r="B52" s="69" t="s">
        <v>19</v>
      </c>
      <c r="C52" s="71"/>
      <c r="D52" s="71"/>
      <c r="E52" s="71"/>
      <c r="F52" s="101">
        <v>150000</v>
      </c>
      <c r="G52" s="101"/>
      <c r="H52" s="67">
        <f>SUM(C52:G52)</f>
        <v>150000</v>
      </c>
      <c r="I52" s="17"/>
    </row>
    <row r="53" spans="1:9" ht="15">
      <c r="A53" s="75" t="s">
        <v>182</v>
      </c>
      <c r="B53" s="75" t="s">
        <v>18</v>
      </c>
      <c r="C53" s="123"/>
      <c r="D53" s="123">
        <v>80000</v>
      </c>
      <c r="E53" s="123"/>
      <c r="F53" s="145"/>
      <c r="G53" s="145"/>
      <c r="H53" s="123">
        <f>SUM(C53:G53)</f>
        <v>80000</v>
      </c>
      <c r="I53" s="17"/>
    </row>
    <row r="54" spans="1:9" ht="15">
      <c r="A54" s="14" t="s">
        <v>149</v>
      </c>
      <c r="B54" s="3" t="s">
        <v>5</v>
      </c>
      <c r="C54" s="67"/>
      <c r="D54" s="67"/>
      <c r="E54" s="67"/>
      <c r="F54" s="89"/>
      <c r="G54" s="89"/>
      <c r="H54" s="67"/>
      <c r="I54" s="17"/>
    </row>
    <row r="55" spans="1:8" ht="15">
      <c r="A55" s="14"/>
      <c r="B55" s="72" t="s">
        <v>118</v>
      </c>
      <c r="C55" s="67"/>
      <c r="D55" s="74">
        <v>80000</v>
      </c>
      <c r="E55" s="67"/>
      <c r="F55" s="89"/>
      <c r="G55" s="89"/>
      <c r="H55" s="67">
        <f>SUM(C55:G55)</f>
        <v>80000</v>
      </c>
    </row>
    <row r="56" spans="1:8" ht="15">
      <c r="A56" s="75" t="s">
        <v>183</v>
      </c>
      <c r="B56" s="75" t="s">
        <v>18</v>
      </c>
      <c r="C56" s="123"/>
      <c r="D56" s="123"/>
      <c r="E56" s="123"/>
      <c r="F56" s="145">
        <v>150000</v>
      </c>
      <c r="G56" s="145"/>
      <c r="H56" s="123">
        <f>SUM(C56:G56)</f>
        <v>150000</v>
      </c>
    </row>
    <row r="57" spans="1:8" ht="12.75" customHeight="1">
      <c r="A57" s="14" t="s">
        <v>150</v>
      </c>
      <c r="B57" s="3" t="s">
        <v>5</v>
      </c>
      <c r="C57" s="67"/>
      <c r="D57" s="67"/>
      <c r="E57" s="67"/>
      <c r="F57" s="89"/>
      <c r="G57" s="89"/>
      <c r="H57" s="67"/>
    </row>
    <row r="58" spans="1:8" ht="15">
      <c r="A58" s="72"/>
      <c r="B58" s="72" t="s">
        <v>118</v>
      </c>
      <c r="C58" s="74"/>
      <c r="D58" s="74"/>
      <c r="E58" s="74"/>
      <c r="F58" s="102">
        <v>150000</v>
      </c>
      <c r="G58" s="102"/>
      <c r="H58" s="74">
        <f>SUM(C58:G58)</f>
        <v>150000</v>
      </c>
    </row>
    <row r="59" spans="1:8" ht="15">
      <c r="A59" s="169" t="s">
        <v>184</v>
      </c>
      <c r="B59" s="75" t="s">
        <v>18</v>
      </c>
      <c r="C59" s="71">
        <v>270000</v>
      </c>
      <c r="D59" s="71">
        <v>275000</v>
      </c>
      <c r="E59" s="71">
        <v>280000</v>
      </c>
      <c r="F59" s="101">
        <v>285000</v>
      </c>
      <c r="G59" s="101">
        <v>290000</v>
      </c>
      <c r="H59" s="71">
        <f>SUM(C59:G59)</f>
        <v>1400000</v>
      </c>
    </row>
    <row r="60" spans="1:8" ht="15">
      <c r="A60" s="69"/>
      <c r="B60" s="3" t="s">
        <v>5</v>
      </c>
      <c r="C60" s="71"/>
      <c r="D60" s="71"/>
      <c r="E60" s="71"/>
      <c r="F60" s="101"/>
      <c r="G60" s="101"/>
      <c r="H60" s="71"/>
    </row>
    <row r="61" spans="1:10" ht="15">
      <c r="A61" s="69"/>
      <c r="B61" s="69" t="s">
        <v>137</v>
      </c>
      <c r="C61" s="71">
        <v>270000</v>
      </c>
      <c r="D61" s="71">
        <v>275000</v>
      </c>
      <c r="E61" s="71">
        <v>280000</v>
      </c>
      <c r="F61" s="101">
        <v>285000</v>
      </c>
      <c r="G61" s="101">
        <v>290000</v>
      </c>
      <c r="H61" s="74">
        <f>SUM(C61:G61)</f>
        <v>1400000</v>
      </c>
      <c r="J61" s="155"/>
    </row>
    <row r="62" spans="1:8" ht="15">
      <c r="A62" s="75" t="s">
        <v>153</v>
      </c>
      <c r="B62" s="75" t="s">
        <v>18</v>
      </c>
      <c r="C62" s="123"/>
      <c r="D62" s="123">
        <v>155000</v>
      </c>
      <c r="E62" s="123"/>
      <c r="F62" s="145"/>
      <c r="G62" s="145"/>
      <c r="H62" s="71">
        <f>SUM(C62:G62)</f>
        <v>155000</v>
      </c>
    </row>
    <row r="63" spans="1:10" ht="15">
      <c r="A63" s="69" t="s">
        <v>151</v>
      </c>
      <c r="B63" s="3" t="s">
        <v>5</v>
      </c>
      <c r="C63" s="71"/>
      <c r="D63" s="71"/>
      <c r="E63" s="71"/>
      <c r="F63" s="101"/>
      <c r="G63" s="101"/>
      <c r="H63" s="71"/>
      <c r="J63" s="155"/>
    </row>
    <row r="64" spans="1:10" ht="15" customHeight="1">
      <c r="A64" s="69" t="s">
        <v>152</v>
      </c>
      <c r="B64" s="69" t="s">
        <v>118</v>
      </c>
      <c r="C64" s="71"/>
      <c r="D64" s="71">
        <v>155000</v>
      </c>
      <c r="E64" s="71"/>
      <c r="F64" s="101"/>
      <c r="G64" s="101"/>
      <c r="H64" s="74">
        <f>SUM(C64:G64)</f>
        <v>155000</v>
      </c>
      <c r="J64" s="155"/>
    </row>
    <row r="65" spans="1:8" s="111" customFormat="1" ht="15" customHeight="1">
      <c r="A65" s="75" t="s">
        <v>185</v>
      </c>
      <c r="B65" s="75" t="s">
        <v>18</v>
      </c>
      <c r="C65" s="123"/>
      <c r="D65" s="123"/>
      <c r="E65" s="123"/>
      <c r="F65" s="145">
        <v>125000</v>
      </c>
      <c r="G65" s="145"/>
      <c r="H65" s="71">
        <f>SUM(C65:G65)</f>
        <v>125000</v>
      </c>
    </row>
    <row r="66" spans="1:8" ht="15" customHeight="1">
      <c r="A66" s="69" t="s">
        <v>154</v>
      </c>
      <c r="B66" s="3" t="s">
        <v>5</v>
      </c>
      <c r="C66" s="71"/>
      <c r="D66" s="71"/>
      <c r="E66" s="71"/>
      <c r="F66" s="101"/>
      <c r="G66" s="101"/>
      <c r="H66" s="71"/>
    </row>
    <row r="67" spans="1:8" ht="15">
      <c r="A67" s="69" t="s">
        <v>152</v>
      </c>
      <c r="B67" s="69" t="s">
        <v>118</v>
      </c>
      <c r="C67" s="71"/>
      <c r="D67" s="71"/>
      <c r="E67" s="71"/>
      <c r="F67" s="101">
        <v>125000</v>
      </c>
      <c r="G67" s="101"/>
      <c r="H67" s="74">
        <f>SUM(C67:G67)</f>
        <v>125000</v>
      </c>
    </row>
    <row r="68" spans="1:8" ht="15">
      <c r="A68" s="75" t="s">
        <v>186</v>
      </c>
      <c r="B68" s="75" t="s">
        <v>18</v>
      </c>
      <c r="C68" s="123"/>
      <c r="D68" s="123">
        <v>69000</v>
      </c>
      <c r="E68" s="123"/>
      <c r="F68" s="145"/>
      <c r="G68" s="145"/>
      <c r="H68" s="71">
        <f>SUM(C68:G68)</f>
        <v>69000</v>
      </c>
    </row>
    <row r="69" spans="1:8" ht="15">
      <c r="A69" s="69" t="s">
        <v>155</v>
      </c>
      <c r="B69" s="3" t="s">
        <v>5</v>
      </c>
      <c r="C69" s="71"/>
      <c r="D69" s="71"/>
      <c r="E69" s="71"/>
      <c r="F69" s="101"/>
      <c r="G69" s="101"/>
      <c r="H69" s="71"/>
    </row>
    <row r="70" spans="1:8" ht="15">
      <c r="A70" s="69" t="s">
        <v>156</v>
      </c>
      <c r="B70" s="69" t="s">
        <v>137</v>
      </c>
      <c r="C70" s="71"/>
      <c r="D70" s="71">
        <v>69000</v>
      </c>
      <c r="E70" s="71"/>
      <c r="F70" s="101"/>
      <c r="G70" s="101"/>
      <c r="H70" s="74">
        <f>SUM(C70:G70)</f>
        <v>69000</v>
      </c>
    </row>
    <row r="71" spans="1:8" ht="15">
      <c r="A71" s="75" t="s">
        <v>187</v>
      </c>
      <c r="B71" s="75" t="s">
        <v>18</v>
      </c>
      <c r="C71" s="123"/>
      <c r="D71" s="123">
        <v>85000</v>
      </c>
      <c r="E71" s="123"/>
      <c r="F71" s="145"/>
      <c r="G71" s="145"/>
      <c r="H71" s="71">
        <f>SUM(C71:G71)</f>
        <v>85000</v>
      </c>
    </row>
    <row r="72" spans="1:8" ht="15">
      <c r="A72" s="69" t="s">
        <v>157</v>
      </c>
      <c r="B72" s="3" t="s">
        <v>5</v>
      </c>
      <c r="C72" s="71"/>
      <c r="D72" s="71"/>
      <c r="E72" s="71"/>
      <c r="F72" s="101"/>
      <c r="G72" s="101"/>
      <c r="H72" s="71"/>
    </row>
    <row r="73" spans="1:8" ht="15">
      <c r="A73" s="69"/>
      <c r="B73" s="69" t="s">
        <v>137</v>
      </c>
      <c r="C73" s="71"/>
      <c r="D73" s="71">
        <v>85000</v>
      </c>
      <c r="E73" s="71"/>
      <c r="F73" s="101"/>
      <c r="G73" s="101"/>
      <c r="H73" s="71">
        <f>SUM(C73:G73)</f>
        <v>85000</v>
      </c>
    </row>
    <row r="74" spans="1:8" ht="15">
      <c r="A74" s="75" t="s">
        <v>188</v>
      </c>
      <c r="B74" s="75" t="s">
        <v>18</v>
      </c>
      <c r="C74" s="123"/>
      <c r="D74" s="123"/>
      <c r="E74" s="123"/>
      <c r="F74" s="145">
        <v>170000</v>
      </c>
      <c r="G74" s="145"/>
      <c r="H74" s="123">
        <f>SUM(C74:G74)</f>
        <v>170000</v>
      </c>
    </row>
    <row r="75" spans="1:8" ht="15">
      <c r="A75" s="69" t="s">
        <v>158</v>
      </c>
      <c r="B75" s="3" t="s">
        <v>5</v>
      </c>
      <c r="C75" s="71"/>
      <c r="D75" s="71"/>
      <c r="E75" s="71"/>
      <c r="F75" s="101"/>
      <c r="G75" s="101"/>
      <c r="H75" s="71"/>
    </row>
    <row r="76" spans="1:8" ht="15">
      <c r="A76" s="69"/>
      <c r="B76" s="69" t="s">
        <v>118</v>
      </c>
      <c r="C76" s="71"/>
      <c r="D76" s="71"/>
      <c r="E76" s="71"/>
      <c r="F76" s="101">
        <v>170000</v>
      </c>
      <c r="G76" s="101"/>
      <c r="H76" s="74">
        <f>SUM(C76:G76)</f>
        <v>170000</v>
      </c>
    </row>
    <row r="77" spans="1:8" ht="15">
      <c r="A77" s="75"/>
      <c r="B77" s="75"/>
      <c r="C77" s="123"/>
      <c r="D77" s="123"/>
      <c r="E77" s="123"/>
      <c r="F77" s="145"/>
      <c r="G77" s="145"/>
      <c r="H77" s="123"/>
    </row>
    <row r="78" spans="1:8" ht="15">
      <c r="A78" s="14" t="s">
        <v>33</v>
      </c>
      <c r="B78" s="14"/>
      <c r="C78" s="103">
        <v>2014</v>
      </c>
      <c r="D78" s="103">
        <v>2015</v>
      </c>
      <c r="E78" s="103">
        <v>2016</v>
      </c>
      <c r="F78" s="140">
        <v>2017</v>
      </c>
      <c r="G78" s="140">
        <v>2018</v>
      </c>
      <c r="H78" s="135" t="s">
        <v>6</v>
      </c>
    </row>
    <row r="79" spans="1:8" ht="15">
      <c r="A79" s="14"/>
      <c r="B79" s="14" t="s">
        <v>18</v>
      </c>
      <c r="C79" s="67">
        <f>C74+C71+C68+C65+C62+C59+C56+C53+C50+C47+C43+C40+C36+C33+C26+C21+C17+C13+C8</f>
        <v>5988944</v>
      </c>
      <c r="D79" s="67">
        <f>D74+D71+D68+D65+D62+D59+D56+D53+D50+D47+D43+D40+D36+D33+D26+D21+D17+D13+D8</f>
        <v>3939472</v>
      </c>
      <c r="E79" s="67">
        <f>E74+E71+E68+E65+E62+E59+E56+E53+E50+E47+E43+E40+E36+E33+E26+E21+E17+E13+E8</f>
        <v>1660000</v>
      </c>
      <c r="F79" s="67">
        <f>F74+F71+F68+F65+F62+F59+F56+F53+F50+F47+F43+F40+F36+F33+F26+F21+F17+F13+F8</f>
        <v>2212700</v>
      </c>
      <c r="G79" s="67">
        <f>G74+G71+G68+G65+G62+G59+G56+G53+G50+G47+G43+G40+G36+G33+G26+G21+G17+G13+G8</f>
        <v>1375000</v>
      </c>
      <c r="H79" s="67">
        <f>SUM(C79:G79)</f>
        <v>15176116</v>
      </c>
    </row>
    <row r="80" spans="1:8" ht="15">
      <c r="A80" s="14"/>
      <c r="B80" s="14"/>
      <c r="C80" s="67"/>
      <c r="D80" s="67"/>
      <c r="E80" s="67"/>
      <c r="F80" s="89"/>
      <c r="G80" s="89"/>
      <c r="H80" s="67"/>
    </row>
    <row r="81" spans="1:8" ht="15">
      <c r="A81" s="14"/>
      <c r="B81" s="14"/>
      <c r="C81" s="89"/>
      <c r="D81" s="89"/>
      <c r="E81" s="89"/>
      <c r="F81" s="89"/>
      <c r="G81" s="89"/>
      <c r="H81" s="89"/>
    </row>
    <row r="82" spans="1:8" ht="15">
      <c r="A82" s="14"/>
      <c r="B82" s="14" t="s">
        <v>104</v>
      </c>
      <c r="C82" s="67">
        <f>C45+C38+C28+C23+C19</f>
        <v>809000</v>
      </c>
      <c r="D82" s="67">
        <f>D45+D38+D28+D23+D19</f>
        <v>0</v>
      </c>
      <c r="E82" s="67">
        <f>E45+E38+E28+E23+E19</f>
        <v>0</v>
      </c>
      <c r="F82" s="67">
        <f>F45+F38+F28+F23+F19</f>
        <v>0</v>
      </c>
      <c r="G82" s="67">
        <f>G45+G38+G28+G23+G19</f>
        <v>0</v>
      </c>
      <c r="H82" s="67">
        <f aca="true" t="shared" si="1" ref="H82:H89">SUM(C82:G82)</f>
        <v>809000</v>
      </c>
    </row>
    <row r="83" spans="1:8" ht="15">
      <c r="A83" s="14"/>
      <c r="B83" s="14" t="s">
        <v>159</v>
      </c>
      <c r="C83" s="67">
        <f>C29</f>
        <v>10000</v>
      </c>
      <c r="D83" s="67">
        <f>D29</f>
        <v>0</v>
      </c>
      <c r="E83" s="67">
        <f>E29</f>
        <v>0</v>
      </c>
      <c r="F83" s="67">
        <f>F29</f>
        <v>0</v>
      </c>
      <c r="G83" s="67">
        <f>G29</f>
        <v>0</v>
      </c>
      <c r="H83" s="67">
        <f t="shared" si="1"/>
        <v>10000</v>
      </c>
    </row>
    <row r="84" spans="1:8" ht="15">
      <c r="A84" s="14"/>
      <c r="B84" s="14" t="s">
        <v>160</v>
      </c>
      <c r="C84" s="67">
        <f>C76+C67+C64+C58+C55+C52+C49+C46+C39+C30+C24+C20</f>
        <v>0</v>
      </c>
      <c r="D84" s="67">
        <f>D76+D67+D64+D58+D55+D52+D49+D46+D39+D30+D24+D20</f>
        <v>1910000</v>
      </c>
      <c r="E84" s="67">
        <f>E76+E67+E64+E58+E55+E52+E49+E46+E39+E30+E24+E20</f>
        <v>0</v>
      </c>
      <c r="F84" s="67">
        <f>F76+F67+F64+F58+F55+F52+F49+F46+F39+F30+F24+F20</f>
        <v>2042700</v>
      </c>
      <c r="G84" s="67">
        <f>G76+G67+G64+G58+G55+G52+G49+G46+G39+G30+G24+G20</f>
        <v>0</v>
      </c>
      <c r="H84" s="67">
        <f t="shared" si="1"/>
        <v>3952700</v>
      </c>
    </row>
    <row r="85" spans="1:8" ht="15">
      <c r="A85" s="14"/>
      <c r="B85" s="14" t="s">
        <v>24</v>
      </c>
      <c r="C85" s="67">
        <f>C10+C31+C42+C35</f>
        <v>328682</v>
      </c>
      <c r="D85" s="67">
        <f>D10+D31+D42+D35</f>
        <v>215000</v>
      </c>
      <c r="E85" s="67">
        <f>E10+E31+E42+E35</f>
        <v>160000</v>
      </c>
      <c r="F85" s="67">
        <f>F10+F31+F42+F35</f>
        <v>160000</v>
      </c>
      <c r="G85" s="67">
        <f>G10+G31+G42+G35</f>
        <v>160000</v>
      </c>
      <c r="H85" s="67">
        <f t="shared" si="1"/>
        <v>1023682</v>
      </c>
    </row>
    <row r="86" spans="1:8" ht="15">
      <c r="A86" s="14"/>
      <c r="B86" s="14" t="s">
        <v>8</v>
      </c>
      <c r="C86" s="67">
        <f>C11+C15</f>
        <v>3394992</v>
      </c>
      <c r="D86" s="67">
        <f>D11+D15</f>
        <v>1268203</v>
      </c>
      <c r="E86" s="67">
        <f>E11+E15</f>
        <v>0</v>
      </c>
      <c r="F86" s="89">
        <f>F11+F15</f>
        <v>0</v>
      </c>
      <c r="G86" s="89">
        <f>G11+G15</f>
        <v>0</v>
      </c>
      <c r="H86" s="67">
        <f t="shared" si="1"/>
        <v>4663195</v>
      </c>
    </row>
    <row r="87" spans="1:8" ht="15">
      <c r="A87" s="14"/>
      <c r="B87" s="14" t="s">
        <v>9</v>
      </c>
      <c r="C87" s="67">
        <f>C12</f>
        <v>536044</v>
      </c>
      <c r="D87" s="67">
        <f>D12</f>
        <v>165000</v>
      </c>
      <c r="E87" s="67">
        <f>E12</f>
        <v>0</v>
      </c>
      <c r="F87" s="89">
        <f>F12</f>
        <v>0</v>
      </c>
      <c r="G87" s="89">
        <f>G12</f>
        <v>0</v>
      </c>
      <c r="H87" s="67">
        <f t="shared" si="1"/>
        <v>701044</v>
      </c>
    </row>
    <row r="88" spans="1:8" ht="15">
      <c r="A88" s="14"/>
      <c r="B88" s="14" t="s">
        <v>10</v>
      </c>
      <c r="C88" s="67">
        <f>C32+C61+C70+C73</f>
        <v>560000</v>
      </c>
      <c r="D88" s="67">
        <f>D32+D61+D70+D73</f>
        <v>729000</v>
      </c>
      <c r="E88" s="67">
        <f>E32+E61+E70+E73</f>
        <v>590000</v>
      </c>
      <c r="F88" s="67">
        <f>F32+F61+F70+F73</f>
        <v>605000</v>
      </c>
      <c r="G88" s="67">
        <f>G32+G61+G70+G73</f>
        <v>620000</v>
      </c>
      <c r="H88" s="67">
        <f t="shared" si="1"/>
        <v>3104000</v>
      </c>
    </row>
    <row r="89" spans="1:8" ht="15">
      <c r="A89" s="14"/>
      <c r="B89" s="72" t="s">
        <v>35</v>
      </c>
      <c r="C89" s="74">
        <f>C16+C25</f>
        <v>350226</v>
      </c>
      <c r="D89" s="74">
        <f>D16+D25</f>
        <v>354769</v>
      </c>
      <c r="E89" s="74">
        <f>E16+E25</f>
        <v>207500</v>
      </c>
      <c r="F89" s="74">
        <f>F16+F25</f>
        <v>0</v>
      </c>
      <c r="G89" s="74">
        <f>G16+G25</f>
        <v>0</v>
      </c>
      <c r="H89" s="74">
        <f t="shared" si="1"/>
        <v>912495</v>
      </c>
    </row>
    <row r="90" spans="1:8" ht="18">
      <c r="A90" s="64"/>
      <c r="B90" s="146"/>
      <c r="C90" s="146"/>
      <c r="D90" s="146"/>
      <c r="E90" s="146"/>
      <c r="F90" s="147"/>
      <c r="G90" s="147"/>
      <c r="H90" s="146"/>
    </row>
    <row r="91" spans="1:8" ht="18">
      <c r="A91" s="64"/>
      <c r="B91" s="151" t="s">
        <v>16</v>
      </c>
      <c r="C91" s="82">
        <f>SUM(C82:C89)</f>
        <v>5988944</v>
      </c>
      <c r="D91" s="148">
        <f>SUM(D82:D89)</f>
        <v>4641972</v>
      </c>
      <c r="E91" s="148">
        <f>SUM(E82:E89)</f>
        <v>957500</v>
      </c>
      <c r="F91" s="159">
        <f>SUM(F82:F89)</f>
        <v>2807700</v>
      </c>
      <c r="G91" s="159">
        <f>SUM(G82:G89)</f>
        <v>780000</v>
      </c>
      <c r="H91" s="67">
        <f>SUM(C91:G91)</f>
        <v>15176116</v>
      </c>
    </row>
    <row r="92" spans="2:8" ht="12.75">
      <c r="B92" s="120"/>
      <c r="C92" s="120"/>
      <c r="D92" s="120"/>
      <c r="E92" s="120"/>
      <c r="F92" s="152"/>
      <c r="G92" s="152"/>
      <c r="H92" s="120"/>
    </row>
    <row r="99" spans="3:8" ht="12.75">
      <c r="C99" s="120"/>
      <c r="D99" s="120"/>
      <c r="E99" s="120"/>
      <c r="F99" s="152"/>
      <c r="G99" s="152"/>
      <c r="H99" s="120"/>
    </row>
    <row r="103" ht="19.5" customHeight="1"/>
    <row r="104" ht="14.25" customHeight="1"/>
  </sheetData>
  <sheetProtection/>
  <mergeCells count="4">
    <mergeCell ref="A1:H1"/>
    <mergeCell ref="A2:H2"/>
    <mergeCell ref="A3:H3"/>
    <mergeCell ref="A4:H4"/>
  </mergeCells>
  <printOptions/>
  <pageMargins left="1.25" right="0.5" top="0.5" bottom="0.75" header="0" footer="0.5"/>
  <pageSetup horizontalDpi="300" verticalDpi="300" orientation="landscape" scale="80" r:id="rId1"/>
  <headerFooter alignWithMargins="0">
    <oddFooter>&amp;CPage &amp;P</oddFooter>
  </headerFooter>
  <rowBreaks count="2" manualBreakCount="2">
    <brk id="42" max="7" man="1"/>
    <brk id="7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212"/>
  <sheetViews>
    <sheetView view="pageBreakPreview" zoomScale="75" zoomScaleNormal="75" zoomScaleSheetLayoutView="75" zoomScalePageLayoutView="0" workbookViewId="0" topLeftCell="A28">
      <selection activeCell="I40" sqref="I40"/>
    </sheetView>
  </sheetViews>
  <sheetFormatPr defaultColWidth="9.140625" defaultRowHeight="12.75"/>
  <cols>
    <col min="1" max="1" width="41.7109375" style="0" bestFit="1" customWidth="1"/>
    <col min="2" max="2" width="27.421875" style="0" customWidth="1"/>
    <col min="3" max="3" width="16.28125" style="0" customWidth="1"/>
    <col min="4" max="4" width="15.28125" style="0" customWidth="1"/>
    <col min="5" max="6" width="16.28125" style="0" customWidth="1"/>
    <col min="7" max="7" width="13.8515625" style="0" customWidth="1"/>
    <col min="8" max="8" width="15.00390625" style="0" customWidth="1"/>
    <col min="9" max="9" width="13.421875" style="0" bestFit="1" customWidth="1"/>
    <col min="10" max="11" width="19.28125" style="0" hidden="1" customWidth="1"/>
    <col min="12" max="12" width="32.57421875" style="0" hidden="1" customWidth="1"/>
    <col min="13" max="13" width="10.00390625" style="0" bestFit="1" customWidth="1"/>
  </cols>
  <sheetData>
    <row r="1" spans="1:20" ht="18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16"/>
      <c r="T1" s="16"/>
    </row>
    <row r="2" spans="1:20" ht="18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16"/>
      <c r="T2" s="16"/>
    </row>
    <row r="3" spans="1:20" ht="18">
      <c r="A3" s="202" t="s">
        <v>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6"/>
      <c r="T3" s="16"/>
    </row>
    <row r="4" spans="1:20" ht="18">
      <c r="A4" s="202" t="s">
        <v>15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16"/>
      <c r="T4" s="16"/>
    </row>
    <row r="5" spans="1:20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19" ht="16.5">
      <c r="A6" s="22" t="s">
        <v>3</v>
      </c>
      <c r="B6" s="22"/>
      <c r="C6" s="23"/>
      <c r="D6" s="23"/>
      <c r="E6" s="23"/>
      <c r="F6" s="23"/>
      <c r="G6" s="23"/>
      <c r="H6" s="23"/>
      <c r="I6" s="22"/>
      <c r="J6" s="22"/>
      <c r="K6" s="23"/>
      <c r="L6" s="23"/>
      <c r="M6" s="23"/>
      <c r="N6" s="23"/>
      <c r="O6" s="23"/>
      <c r="P6" s="23"/>
      <c r="Q6" s="23"/>
      <c r="R6" s="23"/>
      <c r="S6" s="23"/>
    </row>
    <row r="7" spans="1:19" ht="16.5">
      <c r="A7" s="24" t="s">
        <v>4</v>
      </c>
      <c r="B7" s="21"/>
      <c r="C7" s="114">
        <v>2014</v>
      </c>
      <c r="D7" s="114">
        <v>2015</v>
      </c>
      <c r="E7" s="114">
        <v>2016</v>
      </c>
      <c r="F7" s="114">
        <v>2017</v>
      </c>
      <c r="G7" s="114">
        <v>2018</v>
      </c>
      <c r="H7" s="20" t="s">
        <v>6</v>
      </c>
      <c r="I7" s="24"/>
      <c r="J7" s="24"/>
      <c r="K7" s="25"/>
      <c r="L7" s="25"/>
      <c r="M7" s="25"/>
      <c r="N7" s="25"/>
      <c r="O7" s="25"/>
      <c r="P7" s="25"/>
      <c r="Q7" s="25"/>
      <c r="R7" s="25"/>
      <c r="S7" s="25"/>
    </row>
    <row r="8" spans="1:19" s="4" customFormat="1" ht="16.5">
      <c r="A8" s="168" t="s">
        <v>74</v>
      </c>
      <c r="B8" s="134" t="s">
        <v>18</v>
      </c>
      <c r="C8" s="123">
        <v>122000</v>
      </c>
      <c r="D8" s="123">
        <v>125000</v>
      </c>
      <c r="E8" s="123">
        <v>125000</v>
      </c>
      <c r="F8" s="123">
        <v>100000</v>
      </c>
      <c r="G8" s="123">
        <v>75000</v>
      </c>
      <c r="H8" s="145">
        <f>SUM(C8:G8)</f>
        <v>547000</v>
      </c>
      <c r="I8" s="36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2:10" s="27" customFormat="1" ht="16.5">
      <c r="B9" s="3" t="s">
        <v>5</v>
      </c>
      <c r="C9" s="67"/>
      <c r="D9" s="67"/>
      <c r="E9" s="67"/>
      <c r="F9" s="67"/>
      <c r="G9" s="67"/>
      <c r="H9" s="101"/>
      <c r="I9" s="36"/>
      <c r="J9" s="28"/>
    </row>
    <row r="10" spans="1:10" s="27" customFormat="1" ht="16.5">
      <c r="A10" s="69"/>
      <c r="B10" s="69" t="s">
        <v>115</v>
      </c>
      <c r="C10" s="67">
        <v>122000</v>
      </c>
      <c r="D10" s="67"/>
      <c r="E10" s="67"/>
      <c r="F10" s="67"/>
      <c r="G10" s="67"/>
      <c r="H10" s="101">
        <f>SUM(C10:G10)</f>
        <v>122000</v>
      </c>
      <c r="I10" s="36"/>
      <c r="J10" s="28"/>
    </row>
    <row r="11" spans="1:12" s="27" customFormat="1" ht="16.5">
      <c r="A11" s="34"/>
      <c r="B11" s="72" t="s">
        <v>43</v>
      </c>
      <c r="C11" s="74"/>
      <c r="D11" s="74">
        <v>250000</v>
      </c>
      <c r="E11" s="74"/>
      <c r="F11" s="74">
        <v>175000</v>
      </c>
      <c r="G11" s="74"/>
      <c r="H11" s="102">
        <f>SUM(C11:G11)</f>
        <v>425000</v>
      </c>
      <c r="I11" s="36"/>
      <c r="J11" s="26"/>
      <c r="L11" s="41"/>
    </row>
    <row r="12" spans="1:19" s="38" customFormat="1" ht="16.5">
      <c r="A12" s="26" t="s">
        <v>84</v>
      </c>
      <c r="B12" s="14" t="s">
        <v>18</v>
      </c>
      <c r="C12" s="67">
        <v>150000</v>
      </c>
      <c r="D12" s="67">
        <v>100000</v>
      </c>
      <c r="E12" s="67"/>
      <c r="F12" s="67">
        <v>750000</v>
      </c>
      <c r="G12" s="67"/>
      <c r="H12" s="101">
        <f>SUM(C12:G12)</f>
        <v>1000000</v>
      </c>
      <c r="I12" s="37"/>
      <c r="J12" s="37"/>
      <c r="K12" s="36"/>
      <c r="L12" s="36"/>
      <c r="M12" s="36"/>
      <c r="N12" s="36"/>
      <c r="O12" s="36"/>
      <c r="P12" s="36"/>
      <c r="Q12" s="36"/>
      <c r="R12" s="36"/>
      <c r="S12" s="36"/>
    </row>
    <row r="13" spans="1:19" s="38" customFormat="1" ht="16.5">
      <c r="A13" s="26"/>
      <c r="B13" s="3" t="s">
        <v>5</v>
      </c>
      <c r="C13" s="67"/>
      <c r="D13" s="67"/>
      <c r="E13" s="67"/>
      <c r="F13" s="67"/>
      <c r="G13" s="67"/>
      <c r="H13" s="101"/>
      <c r="I13" s="37"/>
      <c r="J13" s="37"/>
      <c r="K13" s="36"/>
      <c r="L13" s="36"/>
      <c r="M13" s="36"/>
      <c r="N13" s="36"/>
      <c r="O13" s="36"/>
      <c r="P13" s="36"/>
      <c r="Q13" s="36"/>
      <c r="R13" s="36"/>
      <c r="S13" s="36"/>
    </row>
    <row r="14" spans="1:19" s="38" customFormat="1" ht="16.5">
      <c r="A14" s="26"/>
      <c r="B14" s="69" t="s">
        <v>115</v>
      </c>
      <c r="C14" s="67">
        <v>150000</v>
      </c>
      <c r="D14" s="67"/>
      <c r="E14" s="67"/>
      <c r="F14" s="67"/>
      <c r="G14" s="67"/>
      <c r="H14" s="101">
        <f>SUM(C14:G14)</f>
        <v>150000</v>
      </c>
      <c r="I14" s="37"/>
      <c r="J14" s="37"/>
      <c r="K14" s="36"/>
      <c r="L14" s="36"/>
      <c r="M14" s="36"/>
      <c r="N14" s="36"/>
      <c r="O14" s="36"/>
      <c r="P14" s="36"/>
      <c r="Q14" s="36"/>
      <c r="R14" s="36"/>
      <c r="S14" s="36"/>
    </row>
    <row r="15" spans="1:19" s="38" customFormat="1" ht="16.5">
      <c r="A15" s="35"/>
      <c r="B15" s="72" t="s">
        <v>43</v>
      </c>
      <c r="C15" s="102"/>
      <c r="D15" s="102">
        <v>100000</v>
      </c>
      <c r="E15" s="102"/>
      <c r="F15" s="102">
        <v>750000</v>
      </c>
      <c r="G15" s="102"/>
      <c r="H15" s="102">
        <f>SUM(C15:G15)</f>
        <v>850000</v>
      </c>
      <c r="I15" s="37"/>
      <c r="J15" s="37"/>
      <c r="K15" s="36"/>
      <c r="L15" s="36"/>
      <c r="M15" s="36"/>
      <c r="N15" s="36"/>
      <c r="O15" s="36"/>
      <c r="P15" s="36"/>
      <c r="Q15" s="36"/>
      <c r="R15" s="36"/>
      <c r="S15" s="36"/>
    </row>
    <row r="16" spans="1:19" s="4" customFormat="1" ht="16.5">
      <c r="A16" s="36" t="s">
        <v>85</v>
      </c>
      <c r="B16" s="14" t="s">
        <v>18</v>
      </c>
      <c r="C16" s="71">
        <v>43000</v>
      </c>
      <c r="D16" s="71">
        <v>50000</v>
      </c>
      <c r="E16" s="71">
        <v>50000</v>
      </c>
      <c r="F16" s="71">
        <v>55000</v>
      </c>
      <c r="G16" s="71">
        <v>55000</v>
      </c>
      <c r="H16" s="101">
        <f>SUM(C16:G16)</f>
        <v>253000</v>
      </c>
      <c r="I16" s="36"/>
      <c r="J16" s="26"/>
      <c r="K16" s="36"/>
      <c r="L16" s="36"/>
      <c r="M16" s="36"/>
      <c r="N16" s="36"/>
      <c r="O16" s="36"/>
      <c r="P16" s="36"/>
      <c r="Q16" s="36"/>
      <c r="R16" s="36"/>
      <c r="S16" s="36"/>
    </row>
    <row r="17" spans="1:19" s="4" customFormat="1" ht="16.5">
      <c r="A17" s="36"/>
      <c r="B17" s="3" t="s">
        <v>5</v>
      </c>
      <c r="C17" s="71"/>
      <c r="D17" s="71"/>
      <c r="E17" s="71"/>
      <c r="F17" s="71"/>
      <c r="G17" s="71"/>
      <c r="H17" s="101"/>
      <c r="I17" s="36"/>
      <c r="J17" s="28"/>
      <c r="K17" s="36"/>
      <c r="L17" s="36"/>
      <c r="M17" s="36"/>
      <c r="N17" s="36"/>
      <c r="O17" s="36"/>
      <c r="P17" s="36"/>
      <c r="Q17" s="36"/>
      <c r="R17" s="36"/>
      <c r="S17" s="36"/>
    </row>
    <row r="18" spans="1:19" s="4" customFormat="1" ht="16.5">
      <c r="A18" s="14"/>
      <c r="B18" s="14" t="s">
        <v>115</v>
      </c>
      <c r="C18" s="71">
        <v>43000</v>
      </c>
      <c r="D18" s="71"/>
      <c r="E18" s="71"/>
      <c r="F18" s="71"/>
      <c r="G18" s="71"/>
      <c r="H18" s="101">
        <f>SUM(C18:G18)</f>
        <v>43000</v>
      </c>
      <c r="I18" s="36"/>
      <c r="J18" s="28"/>
      <c r="K18" s="36"/>
      <c r="L18" s="36"/>
      <c r="M18" s="36"/>
      <c r="N18" s="36"/>
      <c r="O18" s="36"/>
      <c r="P18" s="36"/>
      <c r="Q18" s="36"/>
      <c r="R18" s="36"/>
      <c r="S18" s="36"/>
    </row>
    <row r="19" spans="1:19" s="4" customFormat="1" ht="16.5">
      <c r="A19" s="34"/>
      <c r="B19" s="72" t="s">
        <v>43</v>
      </c>
      <c r="C19" s="102"/>
      <c r="D19" s="102">
        <v>100000</v>
      </c>
      <c r="E19" s="102"/>
      <c r="F19" s="102">
        <v>110000</v>
      </c>
      <c r="G19" s="102"/>
      <c r="H19" s="102">
        <f>SUM(C19:G19)</f>
        <v>210000</v>
      </c>
      <c r="I19" s="36"/>
      <c r="J19" s="26"/>
      <c r="K19" s="36"/>
      <c r="L19" s="36"/>
      <c r="M19" s="36"/>
      <c r="N19" s="40"/>
      <c r="O19" s="40"/>
      <c r="P19" s="40"/>
      <c r="Q19" s="36"/>
      <c r="R19" s="36"/>
      <c r="S19" s="36"/>
    </row>
    <row r="20" spans="1:19" s="45" customFormat="1" ht="16.5">
      <c r="A20" s="27" t="s">
        <v>86</v>
      </c>
      <c r="B20" s="14" t="s">
        <v>18</v>
      </c>
      <c r="C20" s="67">
        <v>124000</v>
      </c>
      <c r="D20" s="67">
        <v>100000</v>
      </c>
      <c r="E20" s="67">
        <v>75000</v>
      </c>
      <c r="F20" s="67">
        <v>125000</v>
      </c>
      <c r="G20" s="67">
        <v>100000</v>
      </c>
      <c r="H20" s="101">
        <f>SUM(C20:G20)</f>
        <v>524000</v>
      </c>
      <c r="I20" s="36"/>
      <c r="J20" s="26"/>
      <c r="K20" s="36"/>
      <c r="L20" s="36"/>
      <c r="M20" s="36"/>
      <c r="N20" s="36"/>
      <c r="O20" s="36"/>
      <c r="P20" s="36"/>
      <c r="Q20" s="36"/>
      <c r="R20" s="36"/>
      <c r="S20" s="36"/>
    </row>
    <row r="21" spans="1:19" s="4" customFormat="1" ht="16.5">
      <c r="A21" s="27"/>
      <c r="B21" s="3" t="s">
        <v>5</v>
      </c>
      <c r="C21" s="67"/>
      <c r="D21" s="67"/>
      <c r="E21" s="67"/>
      <c r="F21" s="67"/>
      <c r="G21" s="67"/>
      <c r="H21" s="101"/>
      <c r="I21" s="27"/>
      <c r="J21" s="26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4" customFormat="1" ht="16.5">
      <c r="A22" s="69"/>
      <c r="B22" s="69" t="s">
        <v>127</v>
      </c>
      <c r="C22" s="67">
        <v>103000</v>
      </c>
      <c r="D22" s="67"/>
      <c r="E22" s="67"/>
      <c r="F22" s="67"/>
      <c r="G22" s="67"/>
      <c r="H22" s="101">
        <f>SUM(C22:G22)</f>
        <v>103000</v>
      </c>
      <c r="I22" s="27"/>
      <c r="J22" s="26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4" customFormat="1" ht="16.5">
      <c r="A23" s="69"/>
      <c r="B23" s="69" t="s">
        <v>47</v>
      </c>
      <c r="C23" s="67"/>
      <c r="D23" s="101">
        <v>175000</v>
      </c>
      <c r="E23" s="67"/>
      <c r="F23" s="101">
        <v>225000</v>
      </c>
      <c r="G23" s="67"/>
      <c r="H23" s="101">
        <f>SUM(C23:G23)</f>
        <v>400000</v>
      </c>
      <c r="I23" s="27"/>
      <c r="J23" s="26"/>
      <c r="K23" s="27"/>
      <c r="L23" s="27"/>
      <c r="M23" s="27"/>
      <c r="N23" s="27"/>
      <c r="O23" s="27"/>
      <c r="P23" s="27"/>
      <c r="Q23" s="27"/>
      <c r="R23" s="27"/>
      <c r="S23" s="27"/>
    </row>
    <row r="24" spans="1:19" s="4" customFormat="1" ht="16.5">
      <c r="A24" s="34"/>
      <c r="B24" s="72" t="s">
        <v>88</v>
      </c>
      <c r="C24" s="102">
        <v>21000</v>
      </c>
      <c r="D24" s="102"/>
      <c r="E24" s="102"/>
      <c r="F24" s="110"/>
      <c r="G24" s="102"/>
      <c r="H24" s="102">
        <f>SUM(C24:G24)</f>
        <v>21000</v>
      </c>
      <c r="I24" s="27"/>
      <c r="J24" s="28"/>
      <c r="K24" s="27"/>
      <c r="L24" s="27"/>
      <c r="M24" s="27"/>
      <c r="N24" s="27"/>
      <c r="O24" s="27"/>
      <c r="P24" s="27"/>
      <c r="Q24" s="27"/>
      <c r="R24" s="27"/>
      <c r="S24" s="27"/>
    </row>
    <row r="25" spans="1:19" s="4" customFormat="1" ht="16.5">
      <c r="A25" s="27" t="s">
        <v>87</v>
      </c>
      <c r="B25" s="14" t="s">
        <v>18</v>
      </c>
      <c r="C25" s="67">
        <v>139000</v>
      </c>
      <c r="D25" s="67">
        <v>125000</v>
      </c>
      <c r="E25" s="67">
        <v>100000</v>
      </c>
      <c r="F25" s="67">
        <v>100000</v>
      </c>
      <c r="G25" s="67">
        <v>100000</v>
      </c>
      <c r="H25" s="101">
        <f>SUM(C25:G25)</f>
        <v>564000</v>
      </c>
      <c r="I25" s="27"/>
      <c r="J25" s="26"/>
      <c r="K25" s="27"/>
      <c r="L25" s="27"/>
      <c r="M25" s="27"/>
      <c r="N25" s="41"/>
      <c r="O25" s="41"/>
      <c r="P25" s="41"/>
      <c r="Q25" s="27"/>
      <c r="R25" s="27"/>
      <c r="S25" s="27"/>
    </row>
    <row r="26" spans="1:19" s="4" customFormat="1" ht="16.5">
      <c r="A26" s="27"/>
      <c r="B26" s="3" t="s">
        <v>5</v>
      </c>
      <c r="C26" s="67"/>
      <c r="D26" s="67"/>
      <c r="E26" s="67"/>
      <c r="F26" s="67"/>
      <c r="G26" s="67"/>
      <c r="H26" s="101"/>
      <c r="I26" s="27"/>
      <c r="J26" s="26"/>
      <c r="K26" s="27"/>
      <c r="L26" s="27"/>
      <c r="M26" s="27"/>
      <c r="N26" s="27"/>
      <c r="O26" s="27"/>
      <c r="P26" s="27"/>
      <c r="Q26" s="27"/>
      <c r="R26" s="27"/>
      <c r="S26" s="27"/>
    </row>
    <row r="27" spans="1:19" s="4" customFormat="1" ht="16.5">
      <c r="A27" s="69"/>
      <c r="B27" s="69" t="s">
        <v>115</v>
      </c>
      <c r="C27" s="67">
        <v>139000</v>
      </c>
      <c r="D27" s="67"/>
      <c r="E27" s="67"/>
      <c r="F27" s="67"/>
      <c r="G27" s="67"/>
      <c r="H27" s="101">
        <f>SUM(C27:G27)</f>
        <v>139000</v>
      </c>
      <c r="I27" s="27"/>
      <c r="J27" s="26"/>
      <c r="K27" s="27"/>
      <c r="L27" s="27"/>
      <c r="M27" s="27"/>
      <c r="N27" s="27"/>
      <c r="O27" s="27"/>
      <c r="P27" s="27"/>
      <c r="Q27" s="27"/>
      <c r="R27" s="27"/>
      <c r="S27" s="27"/>
    </row>
    <row r="28" spans="1:19" s="4" customFormat="1" ht="16.5">
      <c r="A28" s="34"/>
      <c r="B28" s="72" t="s">
        <v>19</v>
      </c>
      <c r="C28" s="74"/>
      <c r="D28" s="74">
        <v>225000</v>
      </c>
      <c r="E28" s="74"/>
      <c r="F28" s="74">
        <v>200000</v>
      </c>
      <c r="G28" s="74"/>
      <c r="H28" s="102">
        <f>SUM(C28:G28)</f>
        <v>425000</v>
      </c>
      <c r="I28" s="27"/>
      <c r="J28" s="28"/>
      <c r="K28" s="27"/>
      <c r="L28" s="27"/>
      <c r="M28" s="27"/>
      <c r="N28" s="27"/>
      <c r="O28" s="27"/>
      <c r="P28" s="27"/>
      <c r="Q28" s="27"/>
      <c r="R28" s="27"/>
      <c r="S28" s="27"/>
    </row>
    <row r="29" spans="1:19" s="4" customFormat="1" ht="16.5">
      <c r="A29" s="36" t="s">
        <v>91</v>
      </c>
      <c r="B29" s="14" t="s">
        <v>18</v>
      </c>
      <c r="C29" s="71">
        <v>104000</v>
      </c>
      <c r="D29" s="71"/>
      <c r="E29" s="71"/>
      <c r="F29" s="71"/>
      <c r="G29" s="71"/>
      <c r="H29" s="101">
        <f>SUM(C29:G29)</f>
        <v>104000</v>
      </c>
      <c r="I29" s="27"/>
      <c r="J29" s="26"/>
      <c r="K29" s="27"/>
      <c r="L29" s="27"/>
      <c r="M29" s="27"/>
      <c r="N29" s="27"/>
      <c r="O29" s="27"/>
      <c r="P29" s="27"/>
      <c r="Q29" s="27"/>
      <c r="R29" s="27"/>
      <c r="S29" s="27"/>
    </row>
    <row r="30" spans="1:19" s="26" customFormat="1" ht="16.5">
      <c r="A30" s="36" t="s">
        <v>109</v>
      </c>
      <c r="B30" s="3" t="s">
        <v>5</v>
      </c>
      <c r="C30" s="71"/>
      <c r="D30" s="71"/>
      <c r="E30" s="71"/>
      <c r="F30" s="71"/>
      <c r="G30" s="71"/>
      <c r="H30" s="101"/>
      <c r="K30" s="27"/>
      <c r="L30" s="27"/>
      <c r="M30" s="27"/>
      <c r="N30" s="27"/>
      <c r="O30" s="27"/>
      <c r="P30" s="27"/>
      <c r="Q30" s="27"/>
      <c r="R30" s="27"/>
      <c r="S30" s="27"/>
    </row>
    <row r="31" spans="1:19" s="26" customFormat="1" ht="16.5">
      <c r="A31" s="36"/>
      <c r="B31" s="14" t="s">
        <v>46</v>
      </c>
      <c r="C31" s="71">
        <v>45200</v>
      </c>
      <c r="D31" s="71"/>
      <c r="E31" s="71"/>
      <c r="F31" s="71"/>
      <c r="G31" s="71"/>
      <c r="H31" s="101">
        <f>SUM(C31:G31)</f>
        <v>45200</v>
      </c>
      <c r="K31" s="27"/>
      <c r="L31" s="27"/>
      <c r="M31" s="27"/>
      <c r="N31" s="40"/>
      <c r="O31" s="40"/>
      <c r="P31" s="40"/>
      <c r="Q31" s="27"/>
      <c r="R31" s="27"/>
      <c r="S31" s="27"/>
    </row>
    <row r="32" spans="1:19" s="26" customFormat="1" ht="16.5">
      <c r="A32" s="34"/>
      <c r="B32" s="72" t="s">
        <v>92</v>
      </c>
      <c r="C32" s="74">
        <v>58800</v>
      </c>
      <c r="D32" s="74"/>
      <c r="E32" s="74"/>
      <c r="F32" s="74"/>
      <c r="G32" s="74"/>
      <c r="H32" s="102">
        <f>SUM(C32:G32)</f>
        <v>58800</v>
      </c>
      <c r="K32" s="27"/>
      <c r="L32" s="27"/>
      <c r="N32" s="27"/>
      <c r="O32" s="27"/>
      <c r="P32" s="27"/>
      <c r="Q32" s="27"/>
      <c r="R32" s="27"/>
      <c r="S32" s="27"/>
    </row>
    <row r="33" spans="1:19" s="37" customFormat="1" ht="16.5">
      <c r="A33" s="36" t="s">
        <v>110</v>
      </c>
      <c r="B33" s="14" t="s">
        <v>18</v>
      </c>
      <c r="C33" s="71">
        <v>218000</v>
      </c>
      <c r="D33" s="71"/>
      <c r="E33" s="71"/>
      <c r="F33" s="71"/>
      <c r="G33" s="71"/>
      <c r="H33" s="101">
        <f>SUM(C33:G33)</f>
        <v>218000</v>
      </c>
      <c r="K33" s="36"/>
      <c r="L33" s="36"/>
      <c r="M33" s="36"/>
      <c r="N33" s="36"/>
      <c r="O33" s="36"/>
      <c r="P33" s="36"/>
      <c r="Q33" s="36"/>
      <c r="R33" s="36"/>
      <c r="S33" s="36"/>
    </row>
    <row r="34" spans="1:19" s="37" customFormat="1" ht="16.5">
      <c r="A34" s="36" t="s">
        <v>114</v>
      </c>
      <c r="B34" s="3" t="s">
        <v>5</v>
      </c>
      <c r="C34" s="71"/>
      <c r="D34" s="71"/>
      <c r="E34" s="71"/>
      <c r="F34" s="71"/>
      <c r="G34" s="71"/>
      <c r="H34" s="101"/>
      <c r="K34" s="36"/>
      <c r="L34" s="36"/>
      <c r="M34" s="36"/>
      <c r="N34" s="36"/>
      <c r="O34" s="36"/>
      <c r="P34" s="36"/>
      <c r="Q34" s="36"/>
      <c r="R34" s="36"/>
      <c r="S34" s="36"/>
    </row>
    <row r="35" spans="1:19" s="37" customFormat="1" ht="16.5">
      <c r="A35" s="36"/>
      <c r="B35" s="14" t="s">
        <v>46</v>
      </c>
      <c r="C35" s="71">
        <v>98211</v>
      </c>
      <c r="D35" s="71"/>
      <c r="E35" s="71"/>
      <c r="F35" s="71"/>
      <c r="G35" s="71"/>
      <c r="H35" s="101">
        <f>SUM(C35:G35)</f>
        <v>98211</v>
      </c>
      <c r="K35" s="36"/>
      <c r="L35" s="36"/>
      <c r="M35" s="36"/>
      <c r="N35" s="36"/>
      <c r="O35" s="36"/>
      <c r="P35" s="36"/>
      <c r="Q35" s="36"/>
      <c r="R35" s="36"/>
      <c r="S35" s="36"/>
    </row>
    <row r="36" spans="1:19" s="37" customFormat="1" ht="16.5">
      <c r="A36" s="34"/>
      <c r="B36" s="72" t="s">
        <v>92</v>
      </c>
      <c r="C36" s="74">
        <v>119789</v>
      </c>
      <c r="D36" s="74"/>
      <c r="E36" s="74"/>
      <c r="F36" s="74"/>
      <c r="G36" s="74"/>
      <c r="H36" s="102">
        <f>SUM(C36:G36)</f>
        <v>119789</v>
      </c>
      <c r="K36" s="36"/>
      <c r="L36" s="36"/>
      <c r="M36" s="36"/>
      <c r="N36" s="36"/>
      <c r="O36" s="36"/>
      <c r="P36" s="36"/>
      <c r="Q36" s="36"/>
      <c r="R36" s="36"/>
      <c r="S36" s="36"/>
    </row>
    <row r="37" spans="1:19" s="4" customFormat="1" ht="16.5">
      <c r="A37" s="26" t="s">
        <v>111</v>
      </c>
      <c r="B37" s="14" t="s">
        <v>18</v>
      </c>
      <c r="C37" s="67">
        <v>174200</v>
      </c>
      <c r="D37" s="67">
        <v>175000</v>
      </c>
      <c r="E37" s="67">
        <v>175000</v>
      </c>
      <c r="F37" s="67">
        <v>225000</v>
      </c>
      <c r="G37" s="67">
        <v>225000</v>
      </c>
      <c r="H37" s="101">
        <f>SUM(C37:G37)</f>
        <v>974200</v>
      </c>
      <c r="I37" s="27"/>
      <c r="J37" s="28"/>
      <c r="K37" s="27"/>
      <c r="L37" s="27"/>
      <c r="M37" s="27"/>
      <c r="N37" s="27"/>
      <c r="O37" s="27"/>
      <c r="P37" s="27"/>
      <c r="Q37" s="27"/>
      <c r="R37" s="27"/>
      <c r="S37" s="27"/>
    </row>
    <row r="38" spans="1:19" s="4" customFormat="1" ht="16.5">
      <c r="A38" s="26"/>
      <c r="B38" s="3" t="s">
        <v>5</v>
      </c>
      <c r="C38" s="67"/>
      <c r="D38" s="67"/>
      <c r="E38" s="67"/>
      <c r="F38" s="67"/>
      <c r="G38" s="67"/>
      <c r="H38" s="101"/>
      <c r="I38" s="27"/>
      <c r="J38" s="26"/>
      <c r="K38" s="36"/>
      <c r="L38" s="41"/>
      <c r="M38" s="41"/>
      <c r="N38" s="41"/>
      <c r="O38" s="41"/>
      <c r="P38" s="41"/>
      <c r="Q38" s="27"/>
      <c r="R38" s="27"/>
      <c r="S38" s="27"/>
    </row>
    <row r="39" spans="1:19" s="38" customFormat="1" ht="16.5">
      <c r="A39" s="26"/>
      <c r="B39" s="14" t="s">
        <v>43</v>
      </c>
      <c r="C39" s="101"/>
      <c r="D39" s="101">
        <v>200000</v>
      </c>
      <c r="E39" s="101"/>
      <c r="F39" s="101">
        <v>300000</v>
      </c>
      <c r="G39" s="101"/>
      <c r="H39" s="101">
        <f aca="true" t="shared" si="0" ref="H39:H45">SUM(C39:G39)</f>
        <v>500000</v>
      </c>
      <c r="I39" s="36"/>
      <c r="J39" s="42"/>
      <c r="K39" s="32"/>
      <c r="L39" s="36"/>
      <c r="M39" s="36"/>
      <c r="N39" s="36"/>
      <c r="O39" s="36"/>
      <c r="P39" s="36"/>
      <c r="Q39" s="36"/>
      <c r="R39" s="36"/>
      <c r="S39" s="36"/>
    </row>
    <row r="40" spans="1:19" s="38" customFormat="1" ht="16.5">
      <c r="A40" s="69"/>
      <c r="B40" s="69" t="s">
        <v>115</v>
      </c>
      <c r="C40" s="101">
        <v>76000</v>
      </c>
      <c r="D40" s="101"/>
      <c r="E40" s="101"/>
      <c r="F40" s="101"/>
      <c r="G40" s="101"/>
      <c r="H40" s="101">
        <f t="shared" si="0"/>
        <v>76000</v>
      </c>
      <c r="I40" s="36"/>
      <c r="J40" s="42"/>
      <c r="K40" s="32"/>
      <c r="L40" s="36"/>
      <c r="M40" s="36"/>
      <c r="N40" s="36"/>
      <c r="O40" s="36"/>
      <c r="P40" s="36"/>
      <c r="Q40" s="36"/>
      <c r="R40" s="36"/>
      <c r="S40" s="36"/>
    </row>
    <row r="41" spans="1:19" s="38" customFormat="1" ht="16.5">
      <c r="A41" s="35"/>
      <c r="B41" s="72" t="s">
        <v>25</v>
      </c>
      <c r="C41" s="74">
        <v>98200</v>
      </c>
      <c r="D41" s="74">
        <v>75000</v>
      </c>
      <c r="E41" s="74">
        <v>75000</v>
      </c>
      <c r="F41" s="74">
        <v>75000</v>
      </c>
      <c r="G41" s="74">
        <v>75000</v>
      </c>
      <c r="H41" s="102">
        <f t="shared" si="0"/>
        <v>398200</v>
      </c>
      <c r="I41" s="36"/>
      <c r="J41" s="37"/>
      <c r="K41" s="27"/>
      <c r="L41" s="48"/>
      <c r="M41" s="36"/>
      <c r="N41" s="36"/>
      <c r="O41" s="36"/>
      <c r="P41" s="36"/>
      <c r="Q41" s="36"/>
      <c r="R41" s="36"/>
      <c r="S41" s="36"/>
    </row>
    <row r="42" spans="1:19" ht="16.5">
      <c r="A42" s="37" t="s">
        <v>112</v>
      </c>
      <c r="B42" s="69" t="s">
        <v>18</v>
      </c>
      <c r="C42" s="71">
        <v>53000</v>
      </c>
      <c r="D42" s="71">
        <v>37500</v>
      </c>
      <c r="E42" s="71">
        <v>37500</v>
      </c>
      <c r="F42" s="71">
        <v>37500</v>
      </c>
      <c r="G42" s="71">
        <v>37500</v>
      </c>
      <c r="H42" s="101">
        <f t="shared" si="0"/>
        <v>203000</v>
      </c>
      <c r="I42" s="36"/>
      <c r="J42" s="37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6.5">
      <c r="A43" s="37"/>
      <c r="B43" s="69" t="s">
        <v>19</v>
      </c>
      <c r="C43" s="71"/>
      <c r="D43" s="71">
        <v>75000</v>
      </c>
      <c r="E43" s="71"/>
      <c r="F43" s="71">
        <v>75000</v>
      </c>
      <c r="G43" s="71"/>
      <c r="H43" s="101">
        <f t="shared" si="0"/>
        <v>150000</v>
      </c>
      <c r="I43" s="36"/>
      <c r="J43" s="37"/>
      <c r="K43" s="36"/>
      <c r="L43" s="36"/>
      <c r="M43" s="36"/>
      <c r="N43" s="36"/>
      <c r="O43" s="36"/>
      <c r="P43" s="36"/>
      <c r="Q43" s="36"/>
      <c r="R43" s="36"/>
      <c r="S43" s="36"/>
    </row>
    <row r="44" spans="1:19" s="17" customFormat="1" ht="16.5">
      <c r="A44" s="35"/>
      <c r="B44" s="72" t="s">
        <v>115</v>
      </c>
      <c r="C44" s="74">
        <v>53000</v>
      </c>
      <c r="D44" s="74"/>
      <c r="E44" s="74"/>
      <c r="F44" s="74"/>
      <c r="G44" s="74"/>
      <c r="H44" s="102">
        <f t="shared" si="0"/>
        <v>53000</v>
      </c>
      <c r="I44" s="197"/>
      <c r="J44" s="52"/>
      <c r="K44" s="50"/>
      <c r="L44" s="54"/>
      <c r="M44" s="46"/>
      <c r="N44" s="46"/>
      <c r="O44" s="46"/>
      <c r="P44" s="46"/>
      <c r="Q44" s="46"/>
      <c r="R44" s="36"/>
      <c r="S44" s="36"/>
    </row>
    <row r="45" spans="1:19" s="17" customFormat="1" ht="16.5">
      <c r="A45" s="36" t="s">
        <v>120</v>
      </c>
      <c r="B45" s="69" t="s">
        <v>18</v>
      </c>
      <c r="C45" s="71">
        <v>20000</v>
      </c>
      <c r="D45" s="71">
        <v>50000</v>
      </c>
      <c r="E45" s="71">
        <v>50000</v>
      </c>
      <c r="F45" s="71">
        <v>75000</v>
      </c>
      <c r="G45" s="71">
        <v>75000</v>
      </c>
      <c r="H45" s="101">
        <f t="shared" si="0"/>
        <v>270000</v>
      </c>
      <c r="I45" s="22"/>
      <c r="J45" s="52"/>
      <c r="K45" s="51"/>
      <c r="L45" s="54"/>
      <c r="M45" s="46"/>
      <c r="N45" s="46"/>
      <c r="O45" s="46"/>
      <c r="P45" s="55"/>
      <c r="Q45" s="46"/>
      <c r="R45" s="36"/>
      <c r="S45" s="36"/>
    </row>
    <row r="46" spans="1:19" s="17" customFormat="1" ht="16.5">
      <c r="A46" s="27"/>
      <c r="B46" s="3" t="s">
        <v>5</v>
      </c>
      <c r="C46" s="67"/>
      <c r="D46" s="67"/>
      <c r="E46" s="67"/>
      <c r="F46" s="67"/>
      <c r="G46" s="67"/>
      <c r="H46" s="101"/>
      <c r="I46" s="22"/>
      <c r="J46" s="53"/>
      <c r="K46" s="51"/>
      <c r="L46" s="54"/>
      <c r="M46" s="46"/>
      <c r="N46" s="46"/>
      <c r="O46" s="46"/>
      <c r="P46" s="55"/>
      <c r="Q46" s="46"/>
      <c r="R46" s="36"/>
      <c r="S46" s="36"/>
    </row>
    <row r="47" spans="1:19" s="17" customFormat="1" ht="16.5">
      <c r="A47" s="27"/>
      <c r="B47" s="69" t="s">
        <v>115</v>
      </c>
      <c r="C47" s="67">
        <v>20000</v>
      </c>
      <c r="D47" s="67"/>
      <c r="E47" s="67"/>
      <c r="F47" s="67"/>
      <c r="G47" s="67"/>
      <c r="H47" s="101">
        <f>SUM(C47:G47)</f>
        <v>20000</v>
      </c>
      <c r="I47" s="22"/>
      <c r="J47" s="53"/>
      <c r="K47" s="51"/>
      <c r="L47" s="54"/>
      <c r="M47" s="46"/>
      <c r="N47" s="46"/>
      <c r="O47" s="46"/>
      <c r="P47" s="55"/>
      <c r="Q47" s="46"/>
      <c r="R47" s="36"/>
      <c r="S47" s="36"/>
    </row>
    <row r="48" spans="1:19" ht="16.5">
      <c r="A48" s="34"/>
      <c r="B48" s="72" t="s">
        <v>19</v>
      </c>
      <c r="C48" s="102"/>
      <c r="D48" s="102">
        <v>100000</v>
      </c>
      <c r="E48" s="102"/>
      <c r="F48" s="102">
        <v>150000</v>
      </c>
      <c r="G48" s="102"/>
      <c r="H48" s="102">
        <f>SUM(C48:G48)</f>
        <v>250000</v>
      </c>
      <c r="I48" s="36"/>
      <c r="J48" s="26"/>
      <c r="K48" s="27"/>
      <c r="L48" s="39"/>
      <c r="M48" s="27"/>
      <c r="N48" s="27"/>
      <c r="O48" s="27"/>
      <c r="P48" s="27"/>
      <c r="Q48" s="27"/>
      <c r="R48" s="36"/>
      <c r="S48" s="36"/>
    </row>
    <row r="49" spans="1:19" ht="16.5">
      <c r="A49" s="36" t="s">
        <v>113</v>
      </c>
      <c r="B49" s="69" t="s">
        <v>18</v>
      </c>
      <c r="C49" s="71">
        <v>336000</v>
      </c>
      <c r="D49" s="71">
        <v>50000</v>
      </c>
      <c r="E49" s="71">
        <v>50000</v>
      </c>
      <c r="F49" s="71">
        <v>50000</v>
      </c>
      <c r="G49" s="71">
        <v>50000</v>
      </c>
      <c r="H49" s="101">
        <f>SUM(C49:G49)</f>
        <v>536000</v>
      </c>
      <c r="I49" s="36"/>
      <c r="J49" s="28"/>
      <c r="K49" s="41"/>
      <c r="L49" s="27"/>
      <c r="M49" s="27"/>
      <c r="N49" s="27"/>
      <c r="O49" s="27"/>
      <c r="P49" s="27"/>
      <c r="Q49" s="27"/>
      <c r="R49" s="36"/>
      <c r="S49" s="36"/>
    </row>
    <row r="50" spans="1:19" ht="16.5">
      <c r="A50" s="32"/>
      <c r="B50" s="84" t="s">
        <v>5</v>
      </c>
      <c r="C50" s="32"/>
      <c r="D50" s="32"/>
      <c r="E50" s="32"/>
      <c r="F50" s="32"/>
      <c r="G50" s="32"/>
      <c r="H50" s="101"/>
      <c r="I50" s="36"/>
      <c r="J50" s="37"/>
      <c r="K50" s="36"/>
      <c r="L50" s="36"/>
      <c r="M50" s="36"/>
      <c r="N50" s="36"/>
      <c r="O50" s="36"/>
      <c r="P50" s="36"/>
      <c r="Q50" s="27"/>
      <c r="R50" s="25"/>
      <c r="S50" s="25"/>
    </row>
    <row r="51" spans="1:19" ht="16.5">
      <c r="A51" s="32"/>
      <c r="B51" s="69" t="s">
        <v>47</v>
      </c>
      <c r="C51" s="97"/>
      <c r="D51" s="71">
        <v>100000</v>
      </c>
      <c r="E51" s="71"/>
      <c r="F51" s="71">
        <v>100000</v>
      </c>
      <c r="G51" s="32"/>
      <c r="H51" s="101">
        <f>SUM(C51:G51)</f>
        <v>200000</v>
      </c>
      <c r="I51" s="36"/>
      <c r="J51" s="37"/>
      <c r="K51" s="36"/>
      <c r="L51" s="36"/>
      <c r="M51" s="36"/>
      <c r="N51" s="36"/>
      <c r="O51" s="36"/>
      <c r="P51" s="36"/>
      <c r="Q51" s="27"/>
      <c r="R51" s="25"/>
      <c r="S51" s="25"/>
    </row>
    <row r="52" spans="1:19" ht="16.5">
      <c r="A52" s="32"/>
      <c r="B52" s="69" t="s">
        <v>127</v>
      </c>
      <c r="C52" s="97">
        <v>150000</v>
      </c>
      <c r="D52" s="71"/>
      <c r="E52" s="71"/>
      <c r="F52" s="71"/>
      <c r="G52" s="32"/>
      <c r="H52" s="101">
        <f>SUM(C52:G52)</f>
        <v>150000</v>
      </c>
      <c r="I52" s="36"/>
      <c r="J52" s="37"/>
      <c r="K52" s="36"/>
      <c r="L52" s="36"/>
      <c r="M52" s="36"/>
      <c r="N52" s="36"/>
      <c r="O52" s="36"/>
      <c r="P52" s="36"/>
      <c r="Q52" s="27"/>
      <c r="R52" s="25"/>
      <c r="S52" s="25"/>
    </row>
    <row r="53" spans="1:19" ht="16.5">
      <c r="A53" s="37"/>
      <c r="B53" s="69" t="s">
        <v>92</v>
      </c>
      <c r="C53" s="71">
        <v>36000</v>
      </c>
      <c r="D53" s="71"/>
      <c r="E53" s="71"/>
      <c r="F53" s="71"/>
      <c r="G53" s="71"/>
      <c r="H53" s="101">
        <f>SUM(C53:G53)</f>
        <v>36000</v>
      </c>
      <c r="I53" s="36"/>
      <c r="J53" s="37"/>
      <c r="K53" s="25"/>
      <c r="L53" s="36"/>
      <c r="M53" s="36"/>
      <c r="N53" s="36"/>
      <c r="O53" s="36"/>
      <c r="P53" s="36"/>
      <c r="Q53" s="27"/>
      <c r="R53" s="27"/>
      <c r="S53" s="27"/>
    </row>
    <row r="54" spans="1:19" s="38" customFormat="1" ht="16.5">
      <c r="A54" s="35" t="s">
        <v>49</v>
      </c>
      <c r="B54" s="72" t="s">
        <v>121</v>
      </c>
      <c r="C54" s="74">
        <v>150000</v>
      </c>
      <c r="D54" s="74"/>
      <c r="E54" s="74"/>
      <c r="F54" s="74"/>
      <c r="G54" s="74"/>
      <c r="H54" s="102">
        <f>SUM(C54:G54)</f>
        <v>150000</v>
      </c>
      <c r="I54" s="36"/>
      <c r="J54" s="37"/>
      <c r="K54" s="58"/>
      <c r="L54" s="36"/>
      <c r="M54" s="36"/>
      <c r="N54" s="36"/>
      <c r="O54" s="36"/>
      <c r="P54" s="36"/>
      <c r="Q54" s="36"/>
      <c r="R54" s="36"/>
      <c r="S54" s="36"/>
    </row>
    <row r="55" spans="1:19" s="45" customFormat="1" ht="17.25" customHeight="1">
      <c r="A55" s="36" t="s">
        <v>106</v>
      </c>
      <c r="B55" s="69" t="s">
        <v>18</v>
      </c>
      <c r="C55" s="71">
        <v>419000</v>
      </c>
      <c r="D55" s="71"/>
      <c r="E55" s="71"/>
      <c r="F55" s="71"/>
      <c r="G55" s="71"/>
      <c r="H55" s="101">
        <f>SUM(C55:G55)</f>
        <v>419000</v>
      </c>
      <c r="I55" s="36"/>
      <c r="J55" s="42"/>
      <c r="K55" s="58"/>
      <c r="L55" s="36"/>
      <c r="M55" s="36"/>
      <c r="N55" s="36"/>
      <c r="O55" s="36"/>
      <c r="P55" s="36"/>
      <c r="Q55" s="36"/>
      <c r="R55" s="36"/>
      <c r="S55" s="36"/>
    </row>
    <row r="56" spans="1:17" s="4" customFormat="1" ht="16.5">
      <c r="A56" s="36" t="s">
        <v>122</v>
      </c>
      <c r="B56" s="84" t="s">
        <v>5</v>
      </c>
      <c r="C56" s="71"/>
      <c r="D56" s="71"/>
      <c r="E56" s="71"/>
      <c r="F56" s="71"/>
      <c r="G56" s="71"/>
      <c r="H56" s="101"/>
      <c r="I56" s="36"/>
      <c r="J56" s="37"/>
      <c r="K56" s="25"/>
      <c r="L56" s="36"/>
      <c r="M56" s="36"/>
      <c r="N56" s="36"/>
      <c r="O56" s="36"/>
      <c r="P56" s="36"/>
      <c r="Q56" s="27"/>
    </row>
    <row r="57" spans="1:17" s="4" customFormat="1" ht="16.5">
      <c r="A57" s="36"/>
      <c r="B57" s="69" t="s">
        <v>115</v>
      </c>
      <c r="C57" s="71">
        <v>75000</v>
      </c>
      <c r="D57" s="71"/>
      <c r="E57" s="71"/>
      <c r="F57" s="71"/>
      <c r="G57" s="71"/>
      <c r="H57" s="101">
        <f>SUM(C57:G57)</f>
        <v>75000</v>
      </c>
      <c r="I57" s="36"/>
      <c r="J57" s="37"/>
      <c r="K57" s="25"/>
      <c r="L57" s="36"/>
      <c r="M57" s="36"/>
      <c r="N57" s="36"/>
      <c r="O57" s="36"/>
      <c r="P57" s="36"/>
      <c r="Q57" s="27"/>
    </row>
    <row r="58" spans="1:17" s="4" customFormat="1" ht="16.5">
      <c r="A58" s="69"/>
      <c r="B58" s="69" t="s">
        <v>47</v>
      </c>
      <c r="C58" s="71"/>
      <c r="D58" s="71"/>
      <c r="E58" s="71"/>
      <c r="F58" s="71"/>
      <c r="G58" s="71"/>
      <c r="H58" s="101">
        <f>SUM(C58:G58)</f>
        <v>0</v>
      </c>
      <c r="I58" s="36"/>
      <c r="J58" s="37"/>
      <c r="K58" s="25"/>
      <c r="L58" s="36"/>
      <c r="M58" s="36"/>
      <c r="N58" s="36"/>
      <c r="O58" s="36"/>
      <c r="P58" s="36"/>
      <c r="Q58" s="27"/>
    </row>
    <row r="59" spans="1:17" s="4" customFormat="1" ht="16.5">
      <c r="A59" s="36"/>
      <c r="B59" s="69" t="s">
        <v>92</v>
      </c>
      <c r="C59" s="71">
        <v>172000</v>
      </c>
      <c r="D59" s="71"/>
      <c r="E59" s="71"/>
      <c r="F59" s="71"/>
      <c r="G59" s="71"/>
      <c r="H59" s="101">
        <f>SUM(C59:G59)</f>
        <v>172000</v>
      </c>
      <c r="I59" s="36"/>
      <c r="J59" s="37"/>
      <c r="K59" s="25"/>
      <c r="L59" s="36"/>
      <c r="M59" s="36"/>
      <c r="N59" s="36"/>
      <c r="O59" s="36"/>
      <c r="P59" s="36"/>
      <c r="Q59" s="27"/>
    </row>
    <row r="60" spans="1:17" s="4" customFormat="1" ht="16.5">
      <c r="A60" s="34"/>
      <c r="B60" s="72" t="s">
        <v>88</v>
      </c>
      <c r="C60" s="74">
        <v>172000</v>
      </c>
      <c r="D60" s="74"/>
      <c r="E60" s="74"/>
      <c r="F60" s="74"/>
      <c r="G60" s="74"/>
      <c r="H60" s="102">
        <f>SUM(C60:G60)</f>
        <v>172000</v>
      </c>
      <c r="I60" s="36"/>
      <c r="J60" s="37"/>
      <c r="K60" s="25"/>
      <c r="L60" s="36"/>
      <c r="M60" s="36"/>
      <c r="N60" s="36"/>
      <c r="O60" s="36"/>
      <c r="P60" s="36"/>
      <c r="Q60" s="27"/>
    </row>
    <row r="61" spans="1:20" ht="16.5">
      <c r="A61" s="36" t="s">
        <v>123</v>
      </c>
      <c r="B61" s="69" t="s">
        <v>18</v>
      </c>
      <c r="C61" s="71">
        <v>675000</v>
      </c>
      <c r="D61" s="71"/>
      <c r="E61" s="71"/>
      <c r="F61" s="71"/>
      <c r="G61" s="71"/>
      <c r="H61" s="101">
        <f aca="true" t="shared" si="1" ref="H61:H69">SUM(C61:G61)</f>
        <v>675000</v>
      </c>
      <c r="I61" s="36"/>
      <c r="J61" s="26"/>
      <c r="K61" s="27"/>
      <c r="L61" s="27"/>
      <c r="M61" s="27"/>
      <c r="N61" s="27"/>
      <c r="O61" s="27"/>
      <c r="P61" s="27"/>
      <c r="Q61" s="27"/>
      <c r="T61" s="4"/>
    </row>
    <row r="62" spans="1:20" ht="16.5">
      <c r="A62" s="36"/>
      <c r="B62" s="84" t="s">
        <v>5</v>
      </c>
      <c r="C62" s="71"/>
      <c r="D62" s="71"/>
      <c r="E62" s="71"/>
      <c r="F62" s="71"/>
      <c r="G62" s="71"/>
      <c r="H62" s="101"/>
      <c r="I62" s="36"/>
      <c r="R62" s="4"/>
      <c r="S62" s="4"/>
      <c r="T62" s="2"/>
    </row>
    <row r="63" spans="1:20" ht="17.25" customHeight="1">
      <c r="A63" s="36"/>
      <c r="B63" s="69" t="s">
        <v>101</v>
      </c>
      <c r="C63" s="71">
        <v>450000</v>
      </c>
      <c r="D63" s="71"/>
      <c r="E63" s="71"/>
      <c r="F63" s="71"/>
      <c r="G63" s="71"/>
      <c r="H63" s="101">
        <f t="shared" si="1"/>
        <v>450000</v>
      </c>
      <c r="I63" s="36"/>
      <c r="R63" s="4"/>
      <c r="S63" s="4"/>
      <c r="T63" s="2"/>
    </row>
    <row r="64" spans="1:20" ht="18" customHeight="1">
      <c r="A64" s="36"/>
      <c r="B64" s="72" t="s">
        <v>76</v>
      </c>
      <c r="C64" s="74">
        <v>225000</v>
      </c>
      <c r="D64" s="74"/>
      <c r="E64" s="74"/>
      <c r="F64" s="74"/>
      <c r="G64" s="74"/>
      <c r="H64" s="102">
        <f t="shared" si="1"/>
        <v>225000</v>
      </c>
      <c r="I64" s="36"/>
      <c r="J64" s="2"/>
      <c r="K64" s="4"/>
      <c r="L64" s="4"/>
      <c r="M64" s="4"/>
      <c r="N64" s="4"/>
      <c r="O64" s="4"/>
      <c r="P64" s="4"/>
      <c r="Q64" s="4"/>
      <c r="R64" s="4"/>
      <c r="S64" s="4"/>
      <c r="T64" s="2"/>
    </row>
    <row r="65" spans="1:11" ht="16.5">
      <c r="A65" s="168" t="s">
        <v>169</v>
      </c>
      <c r="B65" s="69" t="s">
        <v>18</v>
      </c>
      <c r="C65" s="71">
        <v>200000</v>
      </c>
      <c r="D65" s="71">
        <v>800000</v>
      </c>
      <c r="E65" s="71"/>
      <c r="F65" s="71"/>
      <c r="G65" s="71"/>
      <c r="H65" s="101">
        <f t="shared" si="1"/>
        <v>1000000</v>
      </c>
      <c r="I65" s="36"/>
      <c r="J65" s="4"/>
      <c r="K65" s="2"/>
    </row>
    <row r="66" spans="1:11" ht="16.5">
      <c r="A66" s="36" t="s">
        <v>125</v>
      </c>
      <c r="B66" s="84" t="s">
        <v>5</v>
      </c>
      <c r="C66" s="71"/>
      <c r="D66" s="71"/>
      <c r="E66" s="71"/>
      <c r="F66" s="71"/>
      <c r="G66" s="71"/>
      <c r="H66" s="101"/>
      <c r="I66" s="36"/>
      <c r="J66" s="4"/>
      <c r="K66" s="2"/>
    </row>
    <row r="67" spans="1:11" ht="16.5">
      <c r="A67" s="36"/>
      <c r="B67" s="69" t="s">
        <v>76</v>
      </c>
      <c r="C67" s="71">
        <v>500000</v>
      </c>
      <c r="D67" s="71"/>
      <c r="E67" s="71"/>
      <c r="F67" s="71"/>
      <c r="G67" s="71"/>
      <c r="H67" s="101">
        <f t="shared" si="1"/>
        <v>500000</v>
      </c>
      <c r="I67" s="36"/>
      <c r="J67" s="4"/>
      <c r="K67" s="2"/>
    </row>
    <row r="68" spans="1:11" ht="16.5">
      <c r="A68" s="36"/>
      <c r="B68" s="69" t="s">
        <v>126</v>
      </c>
      <c r="C68" s="71">
        <v>350000</v>
      </c>
      <c r="D68" s="71"/>
      <c r="E68" s="71"/>
      <c r="F68" s="71"/>
      <c r="G68" s="71"/>
      <c r="H68" s="101">
        <f t="shared" si="1"/>
        <v>350000</v>
      </c>
      <c r="I68" s="36"/>
      <c r="J68" s="4"/>
      <c r="K68" s="2"/>
    </row>
    <row r="69" spans="1:11" ht="16.5">
      <c r="A69" s="34"/>
      <c r="B69" s="72" t="s">
        <v>124</v>
      </c>
      <c r="C69" s="74">
        <v>150000</v>
      </c>
      <c r="D69" s="74"/>
      <c r="E69" s="74"/>
      <c r="F69" s="74"/>
      <c r="G69" s="74"/>
      <c r="H69" s="102">
        <f t="shared" si="1"/>
        <v>150000</v>
      </c>
      <c r="I69" s="36"/>
      <c r="J69" s="4"/>
      <c r="K69" s="2"/>
    </row>
    <row r="70" spans="1:11" ht="16.5">
      <c r="A70" s="36" t="s">
        <v>170</v>
      </c>
      <c r="B70" s="69" t="s">
        <v>18</v>
      </c>
      <c r="C70" s="71"/>
      <c r="D70" s="71">
        <v>50000</v>
      </c>
      <c r="E70" s="71">
        <v>50000</v>
      </c>
      <c r="F70" s="71">
        <v>50000</v>
      </c>
      <c r="G70" s="71">
        <v>50000</v>
      </c>
      <c r="H70" s="101">
        <f>SUM(C70:G70)</f>
        <v>200000</v>
      </c>
      <c r="I70" s="4"/>
      <c r="J70" s="4"/>
      <c r="K70" s="2"/>
    </row>
    <row r="71" spans="1:11" ht="16.5">
      <c r="A71" s="36"/>
      <c r="B71" s="84" t="s">
        <v>5</v>
      </c>
      <c r="C71" s="71"/>
      <c r="D71" s="71"/>
      <c r="E71" s="71"/>
      <c r="F71" s="71"/>
      <c r="G71" s="71"/>
      <c r="H71" s="101"/>
      <c r="I71" s="26"/>
      <c r="J71" s="4"/>
      <c r="K71" s="2"/>
    </row>
    <row r="72" spans="1:11" ht="16.5">
      <c r="A72" s="34"/>
      <c r="B72" s="72" t="s">
        <v>47</v>
      </c>
      <c r="C72" s="74"/>
      <c r="D72" s="74">
        <v>100000</v>
      </c>
      <c r="E72" s="74"/>
      <c r="F72" s="74">
        <v>100000</v>
      </c>
      <c r="G72" s="74"/>
      <c r="H72" s="102">
        <f>SUM(C72:G72)</f>
        <v>200000</v>
      </c>
      <c r="J72" s="4"/>
      <c r="K72" s="2"/>
    </row>
    <row r="73" spans="1:11" ht="16.5">
      <c r="A73" s="36" t="s">
        <v>171</v>
      </c>
      <c r="B73" s="69" t="s">
        <v>18</v>
      </c>
      <c r="C73" s="71">
        <v>40400</v>
      </c>
      <c r="D73" s="71"/>
      <c r="E73" s="71"/>
      <c r="F73" s="71"/>
      <c r="G73" s="71"/>
      <c r="H73" s="101">
        <f>SUM(C73:G73)</f>
        <v>40400</v>
      </c>
      <c r="I73" s="2"/>
      <c r="J73" s="4"/>
      <c r="K73" s="2"/>
    </row>
    <row r="74" spans="1:11" ht="16.5">
      <c r="A74" s="36" t="s">
        <v>54</v>
      </c>
      <c r="B74" s="84" t="s">
        <v>5</v>
      </c>
      <c r="C74" s="71"/>
      <c r="D74" s="71"/>
      <c r="E74" s="71"/>
      <c r="F74" s="71"/>
      <c r="G74" s="71"/>
      <c r="H74" s="101"/>
      <c r="I74" s="2"/>
      <c r="J74" s="4"/>
      <c r="K74" s="2"/>
    </row>
    <row r="75" spans="1:11" ht="15">
      <c r="A75" s="110"/>
      <c r="B75" s="72" t="s">
        <v>127</v>
      </c>
      <c r="C75" s="74">
        <v>40400</v>
      </c>
      <c r="D75" s="74"/>
      <c r="E75" s="74"/>
      <c r="F75" s="74"/>
      <c r="G75" s="74"/>
      <c r="H75" s="102">
        <f>SUM(C75:G75)</f>
        <v>40400</v>
      </c>
      <c r="I75" s="2"/>
      <c r="J75" s="4"/>
      <c r="K75" s="2"/>
    </row>
    <row r="76" spans="1:11" ht="15">
      <c r="A76" s="169" t="s">
        <v>172</v>
      </c>
      <c r="B76" s="69" t="s">
        <v>18</v>
      </c>
      <c r="C76" s="97">
        <v>271000</v>
      </c>
      <c r="D76" s="71"/>
      <c r="E76" s="71"/>
      <c r="F76" s="71"/>
      <c r="G76" s="101"/>
      <c r="H76" s="101">
        <f>SUM(C76:G76)</f>
        <v>271000</v>
      </c>
      <c r="I76" s="2"/>
      <c r="J76" s="4"/>
      <c r="K76" s="2"/>
    </row>
    <row r="77" spans="1:11" ht="15">
      <c r="A77" s="169"/>
      <c r="B77" s="84" t="s">
        <v>5</v>
      </c>
      <c r="C77" s="97"/>
      <c r="D77" s="71"/>
      <c r="E77" s="71"/>
      <c r="F77" s="71"/>
      <c r="G77" s="101"/>
      <c r="H77" s="101"/>
      <c r="I77" s="2"/>
      <c r="J77" s="4"/>
      <c r="K77" s="2"/>
    </row>
    <row r="78" spans="1:11" ht="15">
      <c r="A78" s="72"/>
      <c r="B78" s="72" t="s">
        <v>128</v>
      </c>
      <c r="C78" s="94">
        <v>271000</v>
      </c>
      <c r="D78" s="74"/>
      <c r="E78" s="74"/>
      <c r="F78" s="74"/>
      <c r="G78" s="102"/>
      <c r="H78" s="102">
        <f>SUM(C78:G78)</f>
        <v>271000</v>
      </c>
      <c r="I78" s="2"/>
      <c r="J78" s="4"/>
      <c r="K78" s="2"/>
    </row>
    <row r="79" spans="1:11" ht="15">
      <c r="A79" s="69"/>
      <c r="B79" s="69"/>
      <c r="C79" s="97"/>
      <c r="D79" s="71"/>
      <c r="E79" s="71"/>
      <c r="F79" s="71"/>
      <c r="G79" s="101"/>
      <c r="H79" s="101"/>
      <c r="I79" s="2"/>
      <c r="J79" s="4"/>
      <c r="K79" s="2"/>
    </row>
    <row r="80" spans="1:11" ht="15">
      <c r="A80" s="69"/>
      <c r="B80" s="69"/>
      <c r="C80" s="97"/>
      <c r="D80" s="71"/>
      <c r="E80" s="71"/>
      <c r="F80" s="71"/>
      <c r="G80" s="101"/>
      <c r="H80" s="101"/>
      <c r="I80" s="2"/>
      <c r="J80" s="4"/>
      <c r="K80" s="2"/>
    </row>
    <row r="81" spans="1:11" ht="16.5">
      <c r="A81" s="36"/>
      <c r="B81" s="69"/>
      <c r="C81" s="71"/>
      <c r="D81" s="71"/>
      <c r="E81" s="71"/>
      <c r="F81" s="71"/>
      <c r="G81" s="71"/>
      <c r="H81" s="101"/>
      <c r="I81" s="2"/>
      <c r="J81" s="4"/>
      <c r="K81" s="2"/>
    </row>
    <row r="82" spans="1:11" ht="16.5">
      <c r="A82" s="36"/>
      <c r="B82" s="84"/>
      <c r="C82" s="71"/>
      <c r="D82" s="71"/>
      <c r="E82" s="71"/>
      <c r="F82" s="71"/>
      <c r="G82" s="71"/>
      <c r="H82" s="101"/>
      <c r="I82" s="4"/>
      <c r="J82" s="4"/>
      <c r="K82" s="2"/>
    </row>
    <row r="83" spans="1:11" ht="15">
      <c r="A83" s="110"/>
      <c r="B83" s="72"/>
      <c r="C83" s="74"/>
      <c r="D83" s="74"/>
      <c r="E83" s="74"/>
      <c r="F83" s="74"/>
      <c r="G83" s="74"/>
      <c r="H83" s="102"/>
      <c r="I83" s="4"/>
      <c r="J83" s="4"/>
      <c r="K83" s="2"/>
    </row>
    <row r="84" spans="1:11" ht="16.5">
      <c r="A84" s="191"/>
      <c r="B84" s="192"/>
      <c r="C84" s="71"/>
      <c r="D84" s="194"/>
      <c r="E84" s="194"/>
      <c r="F84" s="194"/>
      <c r="G84" s="194"/>
      <c r="H84" s="195"/>
      <c r="I84" s="4"/>
      <c r="J84" s="4"/>
      <c r="K84" s="2"/>
    </row>
    <row r="85" spans="1:11" ht="16.5">
      <c r="A85" s="39" t="s">
        <v>15</v>
      </c>
      <c r="B85" s="14" t="s">
        <v>49</v>
      </c>
      <c r="C85" s="193">
        <v>2014</v>
      </c>
      <c r="D85" s="20">
        <v>2015</v>
      </c>
      <c r="E85" s="20">
        <v>2016</v>
      </c>
      <c r="F85" s="20">
        <v>2017</v>
      </c>
      <c r="G85" s="20">
        <v>2018</v>
      </c>
      <c r="H85" s="108" t="s">
        <v>6</v>
      </c>
      <c r="I85" s="4"/>
      <c r="J85" s="4"/>
      <c r="K85" s="2"/>
    </row>
    <row r="86" spans="1:11" ht="15">
      <c r="A86" s="4"/>
      <c r="B86" s="14" t="s">
        <v>18</v>
      </c>
      <c r="C86" s="67">
        <f>C76+C73+C70+C65+C61+C55+C49+C45+C42+C37+C33+C29+C25+C20+C16+C12+C8</f>
        <v>3088600</v>
      </c>
      <c r="D86" s="67">
        <f>D76+D73+D70+D65+D61+D55+D49+D45+D42+D37+D33+D29+D25+D20+D16+D12+D8</f>
        <v>1662500</v>
      </c>
      <c r="E86" s="67">
        <f>E76+E73+E70+E65+E61+E55+E49+E45+E42+E37+E33+E29+E25+E20+E16+E12+E8</f>
        <v>712500</v>
      </c>
      <c r="F86" s="67">
        <f>F76+F73+F70+F65+F61+F55+F49+F45+F42+F37+F33+F29+F25+F20+F16+F12+F8</f>
        <v>1567500</v>
      </c>
      <c r="G86" s="67">
        <f>G76+G73+G70+G65+G61+G55+G49+G45+G42+G37+G33+G29+G25+G20+G16+G12+G8</f>
        <v>767500</v>
      </c>
      <c r="H86" s="101">
        <f aca="true" t="shared" si="2" ref="H86:H96">SUM(C86:G86)</f>
        <v>7798600</v>
      </c>
      <c r="I86" s="4"/>
      <c r="J86" s="4"/>
      <c r="K86" s="2"/>
    </row>
    <row r="87" spans="1:11" ht="15">
      <c r="A87" s="4"/>
      <c r="B87" s="14"/>
      <c r="C87" s="67"/>
      <c r="D87" s="67"/>
      <c r="E87" s="67"/>
      <c r="F87" s="67"/>
      <c r="G87" s="67"/>
      <c r="H87" s="101"/>
      <c r="I87" s="4"/>
      <c r="J87" s="4"/>
      <c r="K87" s="2"/>
    </row>
    <row r="88" spans="1:11" ht="15">
      <c r="A88" s="4"/>
      <c r="B88" s="14"/>
      <c r="C88" s="67"/>
      <c r="D88" s="67"/>
      <c r="E88" s="67"/>
      <c r="F88" s="67"/>
      <c r="G88" s="67"/>
      <c r="H88" s="101"/>
      <c r="I88" s="4"/>
      <c r="J88" s="4"/>
      <c r="K88" s="2"/>
    </row>
    <row r="89" spans="1:11" ht="16.5">
      <c r="A89" s="26"/>
      <c r="B89" s="14" t="s">
        <v>7</v>
      </c>
      <c r="C89" s="67">
        <f>C72+C58+C51+C48+C43+C39+C28+C23+C19+C15+C11</f>
        <v>0</v>
      </c>
      <c r="D89" s="67">
        <f>D72+D58+D51+D48+D43+D39+D28+D23+D19+D15+D11</f>
        <v>1425000</v>
      </c>
      <c r="E89" s="67">
        <f>E72+E58+E51+E48+E43+E39+E28+E23+E19+E15+E11</f>
        <v>0</v>
      </c>
      <c r="F89" s="67">
        <f>F72+F58+F51+F48+F43+F39+F28+F23+F19+F15+F11</f>
        <v>2185000</v>
      </c>
      <c r="G89" s="67">
        <f>G72+G58+G51+G48+G43+G39+G28+G23+G19+G15+G11</f>
        <v>0</v>
      </c>
      <c r="H89" s="101">
        <f t="shared" si="2"/>
        <v>3610000</v>
      </c>
      <c r="I89" s="8"/>
      <c r="J89" s="4"/>
      <c r="K89" s="2"/>
    </row>
    <row r="90" spans="1:11" ht="16.5">
      <c r="A90" s="26"/>
      <c r="B90" s="14" t="s">
        <v>116</v>
      </c>
      <c r="C90" s="67">
        <f>C10+C14+C18+C22+C27+C40+C44+C47+C52+C57+C68+C75</f>
        <v>1321400</v>
      </c>
      <c r="D90" s="67">
        <f>D10+D14+D18+D22+D27+D40+D44+D47+D52+D57+D68+D75</f>
        <v>0</v>
      </c>
      <c r="E90" s="67">
        <f>E10+E14+E18+E22+E27+E40+E44+E47+E52+E57+E68+E75</f>
        <v>0</v>
      </c>
      <c r="F90" s="67">
        <f>F10+F14+F18+F22+F27+F40+F44+F47+F52+F57+F68+F75</f>
        <v>0</v>
      </c>
      <c r="G90" s="67">
        <f>G10+G14+G18+G22+G27+G40+G44+G47+G52+G57+G68+G75</f>
        <v>0</v>
      </c>
      <c r="H90" s="101">
        <f t="shared" si="2"/>
        <v>1321400</v>
      </c>
      <c r="I90" s="8"/>
      <c r="J90" s="4"/>
      <c r="K90" s="2"/>
    </row>
    <row r="91" spans="1:11" ht="16.5">
      <c r="A91" s="27"/>
      <c r="B91" s="14" t="s">
        <v>24</v>
      </c>
      <c r="C91" s="67">
        <f>C41</f>
        <v>98200</v>
      </c>
      <c r="D91" s="67">
        <f>D41</f>
        <v>75000</v>
      </c>
      <c r="E91" s="67">
        <f>E41</f>
        <v>75000</v>
      </c>
      <c r="F91" s="67">
        <f>F41</f>
        <v>75000</v>
      </c>
      <c r="G91" s="67">
        <f>G41</f>
        <v>75000</v>
      </c>
      <c r="H91" s="101">
        <f t="shared" si="2"/>
        <v>398200</v>
      </c>
      <c r="I91" s="8"/>
      <c r="J91" s="8"/>
      <c r="K91" s="2"/>
    </row>
    <row r="92" spans="1:11" ht="16.5">
      <c r="A92" s="27"/>
      <c r="B92" s="14" t="s">
        <v>173</v>
      </c>
      <c r="C92" s="67">
        <f>C63</f>
        <v>450000</v>
      </c>
      <c r="D92" s="67">
        <f>D63</f>
        <v>0</v>
      </c>
      <c r="E92" s="67">
        <f>E63</f>
        <v>0</v>
      </c>
      <c r="F92" s="67">
        <f>F63</f>
        <v>0</v>
      </c>
      <c r="G92" s="67">
        <f>G63</f>
        <v>0</v>
      </c>
      <c r="H92" s="101">
        <f t="shared" si="2"/>
        <v>450000</v>
      </c>
      <c r="I92" s="8"/>
      <c r="J92" s="8"/>
      <c r="K92" s="2"/>
    </row>
    <row r="93" spans="1:11" ht="16.5">
      <c r="A93" s="26"/>
      <c r="B93" s="14" t="s">
        <v>9</v>
      </c>
      <c r="C93" s="67">
        <f>C67+C64+C54+C35+C31</f>
        <v>1018411</v>
      </c>
      <c r="D93" s="67">
        <f>D67+D64+D54+D35+D31</f>
        <v>0</v>
      </c>
      <c r="E93" s="67">
        <f>E67+E64+E54+E35+E31</f>
        <v>0</v>
      </c>
      <c r="F93" s="67">
        <f>F67+F64+F54+F35+F31</f>
        <v>0</v>
      </c>
      <c r="G93" s="67">
        <f>G67+G64+G54+G35+G31</f>
        <v>0</v>
      </c>
      <c r="H93" s="101">
        <f t="shared" si="2"/>
        <v>1018411</v>
      </c>
      <c r="I93" s="8"/>
      <c r="J93" s="8"/>
      <c r="K93" s="2"/>
    </row>
    <row r="94" spans="1:11" ht="16.5">
      <c r="A94" s="26"/>
      <c r="B94" s="14" t="s">
        <v>107</v>
      </c>
      <c r="C94" s="67">
        <f>C78</f>
        <v>271000</v>
      </c>
      <c r="D94" s="67">
        <f>D78</f>
        <v>0</v>
      </c>
      <c r="E94" s="67">
        <f>E78</f>
        <v>0</v>
      </c>
      <c r="F94" s="67">
        <f>F78</f>
        <v>0</v>
      </c>
      <c r="G94" s="67">
        <f>G78</f>
        <v>0</v>
      </c>
      <c r="H94" s="101">
        <f t="shared" si="2"/>
        <v>271000</v>
      </c>
      <c r="I94" s="8"/>
      <c r="J94" s="8"/>
      <c r="K94" s="2"/>
    </row>
    <row r="95" spans="1:11" ht="16.5">
      <c r="A95" s="26"/>
      <c r="B95" s="14" t="s">
        <v>93</v>
      </c>
      <c r="C95" s="71">
        <f>C59+C53+C36+C32</f>
        <v>386589</v>
      </c>
      <c r="D95" s="71">
        <f>D59+D53+D36+D32</f>
        <v>0</v>
      </c>
      <c r="E95" s="71">
        <f>E59+E53+E36+E32</f>
        <v>0</v>
      </c>
      <c r="F95" s="71">
        <f>F59+F53+F36+F32</f>
        <v>0</v>
      </c>
      <c r="G95" s="71">
        <f>G59+G53+G36+G32</f>
        <v>0</v>
      </c>
      <c r="H95" s="101">
        <f t="shared" si="2"/>
        <v>386589</v>
      </c>
      <c r="I95" s="8"/>
      <c r="J95" s="8"/>
      <c r="K95" s="2"/>
    </row>
    <row r="96" spans="1:11" ht="16.5">
      <c r="A96" s="26"/>
      <c r="B96" s="14" t="s">
        <v>35</v>
      </c>
      <c r="C96" s="74">
        <f>C69+C60+C24</f>
        <v>343000</v>
      </c>
      <c r="D96" s="74">
        <f>D69+D60+D24</f>
        <v>0</v>
      </c>
      <c r="E96" s="74">
        <f>E69+E60+E24</f>
        <v>0</v>
      </c>
      <c r="F96" s="74">
        <f>F69+F60+F24</f>
        <v>0</v>
      </c>
      <c r="G96" s="74">
        <f>G69+G60+G24</f>
        <v>0</v>
      </c>
      <c r="H96" s="102">
        <f t="shared" si="2"/>
        <v>343000</v>
      </c>
      <c r="J96" s="8"/>
      <c r="K96" s="2"/>
    </row>
    <row r="97" spans="1:11" ht="16.5">
      <c r="A97" s="26"/>
      <c r="B97" s="14"/>
      <c r="C97" s="67"/>
      <c r="D97" s="67"/>
      <c r="E97" s="67"/>
      <c r="F97" s="67"/>
      <c r="G97" s="67"/>
      <c r="H97" s="101"/>
      <c r="J97" s="8"/>
      <c r="K97" s="2"/>
    </row>
    <row r="98" spans="1:11" ht="16.5">
      <c r="A98" s="56"/>
      <c r="B98" s="86" t="s">
        <v>16</v>
      </c>
      <c r="C98" s="67">
        <f>SUM(C89:C96)</f>
        <v>3888600</v>
      </c>
      <c r="D98" s="67">
        <f>SUM(D89:D96)</f>
        <v>1500000</v>
      </c>
      <c r="E98" s="67">
        <f>SUM(E89:E96)</f>
        <v>75000</v>
      </c>
      <c r="F98" s="67">
        <f>SUM(F89:F96)</f>
        <v>2260000</v>
      </c>
      <c r="G98" s="67">
        <f>SUM(G89:G96)</f>
        <v>75000</v>
      </c>
      <c r="H98" s="101">
        <f>SUM(C98:G98)</f>
        <v>7798600</v>
      </c>
      <c r="K98" s="2"/>
    </row>
    <row r="99" spans="9:11" ht="14.25">
      <c r="I99" s="62"/>
      <c r="K99" s="2"/>
    </row>
    <row r="100" spans="1:11" ht="16.5">
      <c r="A100" s="56"/>
      <c r="B100" s="86"/>
      <c r="C100" s="67"/>
      <c r="D100" s="67"/>
      <c r="E100" s="67"/>
      <c r="F100" s="67"/>
      <c r="G100" s="67"/>
      <c r="H100" s="101"/>
      <c r="K100" s="2"/>
    </row>
    <row r="101" spans="9:12" ht="14.25">
      <c r="I101" s="62"/>
      <c r="L101" s="2"/>
    </row>
    <row r="102" ht="14.25">
      <c r="L102" s="2"/>
    </row>
    <row r="103" ht="14.25">
      <c r="L103" s="2"/>
    </row>
    <row r="104" ht="14.25">
      <c r="L104" s="2"/>
    </row>
    <row r="105" ht="14.25">
      <c r="L105" s="2"/>
    </row>
    <row r="106" spans="1:12" ht="14.25">
      <c r="A106" s="2"/>
      <c r="C106" s="4"/>
      <c r="D106" s="4"/>
      <c r="E106" s="4"/>
      <c r="F106" s="4"/>
      <c r="G106" s="4"/>
      <c r="H106" s="4"/>
      <c r="I106" s="4"/>
      <c r="J106" s="4"/>
      <c r="K106" s="4"/>
      <c r="L106" s="2"/>
    </row>
    <row r="107" spans="1:12" ht="14.25">
      <c r="A107" s="2"/>
      <c r="C107" s="4"/>
      <c r="D107" s="4"/>
      <c r="E107" s="4"/>
      <c r="F107" s="4"/>
      <c r="G107" s="4"/>
      <c r="H107" s="4"/>
      <c r="I107" s="4"/>
      <c r="J107" s="4"/>
      <c r="K107" s="4"/>
      <c r="L107" s="2"/>
    </row>
    <row r="108" spans="1:12" ht="14.25">
      <c r="A108" s="2"/>
      <c r="C108" s="4"/>
      <c r="D108" s="4"/>
      <c r="E108" s="4"/>
      <c r="F108" s="4"/>
      <c r="G108" s="4"/>
      <c r="H108" s="4"/>
      <c r="I108" s="4"/>
      <c r="J108" s="4"/>
      <c r="K108" s="4"/>
      <c r="L108" s="2"/>
    </row>
    <row r="109" spans="1:12" ht="14.25">
      <c r="A109" s="2"/>
      <c r="C109" s="4"/>
      <c r="D109" s="4"/>
      <c r="E109" s="4"/>
      <c r="F109" s="4"/>
      <c r="G109" s="4"/>
      <c r="H109" s="4"/>
      <c r="I109" s="4"/>
      <c r="J109" s="4"/>
      <c r="K109" s="4"/>
      <c r="L109" s="2"/>
    </row>
    <row r="110" ht="14.25">
      <c r="L110" s="2"/>
    </row>
    <row r="111" ht="14.25">
      <c r="L111" s="2"/>
    </row>
    <row r="112" ht="14.25">
      <c r="L112" s="2"/>
    </row>
    <row r="113" ht="14.25">
      <c r="L113" s="2"/>
    </row>
    <row r="114" ht="14.25">
      <c r="L114" s="2"/>
    </row>
    <row r="115" ht="14.25">
      <c r="L115" s="2"/>
    </row>
    <row r="116" ht="14.25">
      <c r="L116" s="2"/>
    </row>
    <row r="117" ht="14.25">
      <c r="L117" s="2"/>
    </row>
    <row r="118" spans="1:12" ht="14.25">
      <c r="A118" s="2"/>
      <c r="C118" s="4"/>
      <c r="D118" s="4"/>
      <c r="E118" s="4"/>
      <c r="F118" s="4"/>
      <c r="G118" s="4"/>
      <c r="H118" s="4"/>
      <c r="I118" s="4"/>
      <c r="J118" s="4"/>
      <c r="K118" s="4"/>
      <c r="L118" s="2"/>
    </row>
    <row r="119" spans="1:12" ht="14.25">
      <c r="A119" s="2"/>
      <c r="C119" s="4"/>
      <c r="D119" s="4"/>
      <c r="E119" s="4"/>
      <c r="F119" s="4"/>
      <c r="G119" s="4"/>
      <c r="H119" s="4"/>
      <c r="I119" s="4"/>
      <c r="J119" s="4"/>
      <c r="K119" s="4"/>
      <c r="L119" s="2"/>
    </row>
    <row r="120" spans="1:12" ht="14.25">
      <c r="A120" s="2"/>
      <c r="C120" s="4"/>
      <c r="D120" s="4"/>
      <c r="E120" s="4"/>
      <c r="F120" s="4"/>
      <c r="G120" s="4"/>
      <c r="H120" s="4"/>
      <c r="I120" s="4"/>
      <c r="J120" s="4"/>
      <c r="K120" s="4"/>
      <c r="L120" s="2"/>
    </row>
    <row r="121" spans="1:12" ht="14.25">
      <c r="A121" s="2"/>
      <c r="C121" s="5"/>
      <c r="D121" s="5"/>
      <c r="E121" s="5"/>
      <c r="F121" s="5"/>
      <c r="G121" s="5"/>
      <c r="H121" s="5"/>
      <c r="I121" s="5"/>
      <c r="J121" s="5"/>
      <c r="K121" s="5"/>
      <c r="L121" s="2"/>
    </row>
    <row r="122" spans="1:12" ht="14.25">
      <c r="A122" s="2"/>
      <c r="C122" s="5"/>
      <c r="D122" s="5"/>
      <c r="E122" s="5"/>
      <c r="F122" s="5"/>
      <c r="G122" s="5"/>
      <c r="H122" s="5"/>
      <c r="I122" s="5"/>
      <c r="J122" s="5"/>
      <c r="K122" s="5"/>
      <c r="L122" s="2"/>
    </row>
    <row r="123" spans="1:12" ht="14.25">
      <c r="A123" s="2"/>
      <c r="C123" s="5"/>
      <c r="D123" s="5"/>
      <c r="E123" s="5"/>
      <c r="F123" s="5"/>
      <c r="G123" s="5"/>
      <c r="H123" s="5"/>
      <c r="I123" s="5"/>
      <c r="J123" s="5"/>
      <c r="K123" s="5"/>
      <c r="L123" s="2"/>
    </row>
    <row r="124" spans="1:12" ht="14.25">
      <c r="A124" s="2"/>
      <c r="C124" s="5"/>
      <c r="D124" s="5"/>
      <c r="E124" s="5"/>
      <c r="F124" s="5"/>
      <c r="G124" s="5"/>
      <c r="H124" s="5"/>
      <c r="I124" s="5"/>
      <c r="J124" s="5"/>
      <c r="K124" s="5"/>
      <c r="L124" s="2"/>
    </row>
    <row r="125" spans="1:12" ht="14.25">
      <c r="A125" s="2"/>
      <c r="C125" s="5"/>
      <c r="D125" s="5"/>
      <c r="E125" s="5"/>
      <c r="F125" s="5"/>
      <c r="G125" s="5"/>
      <c r="H125" s="5"/>
      <c r="I125" s="5"/>
      <c r="J125" s="5"/>
      <c r="K125" s="5"/>
      <c r="L125" s="2"/>
    </row>
    <row r="126" spans="1:12" ht="14.25">
      <c r="A126" s="2"/>
      <c r="C126" s="5"/>
      <c r="D126" s="5"/>
      <c r="E126" s="5"/>
      <c r="F126" s="5"/>
      <c r="G126" s="5"/>
      <c r="H126" s="5"/>
      <c r="I126" s="5"/>
      <c r="J126" s="5"/>
      <c r="K126" s="5"/>
      <c r="L126" s="2"/>
    </row>
    <row r="127" spans="1:12" ht="14.25">
      <c r="A127" s="2"/>
      <c r="C127" s="5"/>
      <c r="D127" s="5"/>
      <c r="E127" s="5"/>
      <c r="F127" s="5"/>
      <c r="G127" s="5"/>
      <c r="H127" s="5"/>
      <c r="I127" s="5"/>
      <c r="J127" s="5"/>
      <c r="K127" s="5"/>
      <c r="L127" s="2"/>
    </row>
    <row r="128" spans="1:11" ht="14.25">
      <c r="A128" s="2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4.25">
      <c r="A129" s="2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4.25">
      <c r="A130" s="2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4.25">
      <c r="A131" s="2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4.25">
      <c r="A132" s="2"/>
      <c r="C132" s="5"/>
      <c r="D132" s="5"/>
      <c r="E132" s="5"/>
      <c r="F132" s="5"/>
      <c r="G132" s="5"/>
      <c r="H132" s="5"/>
      <c r="I132" s="5"/>
      <c r="J132" s="5"/>
      <c r="K132" s="5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  <row r="173" ht="14.25">
      <c r="A173" s="2"/>
    </row>
    <row r="174" ht="14.25">
      <c r="A174" s="2"/>
    </row>
    <row r="175" ht="14.25">
      <c r="A175" s="2"/>
    </row>
    <row r="176" ht="14.25">
      <c r="A176" s="2"/>
    </row>
    <row r="177" ht="14.25">
      <c r="A177" s="2"/>
    </row>
    <row r="178" ht="14.25">
      <c r="A178" s="2"/>
    </row>
    <row r="179" ht="14.25">
      <c r="A179" s="2"/>
    </row>
    <row r="180" ht="14.25">
      <c r="A180" s="2"/>
    </row>
    <row r="181" ht="14.25">
      <c r="A181" s="2"/>
    </row>
    <row r="182" ht="14.25">
      <c r="A182" s="2"/>
    </row>
    <row r="183" ht="14.25">
      <c r="A183" s="2"/>
    </row>
    <row r="184" ht="14.25">
      <c r="A184" s="2"/>
    </row>
    <row r="185" ht="14.25">
      <c r="A185" s="2"/>
    </row>
    <row r="186" ht="14.25">
      <c r="A186" s="2"/>
    </row>
    <row r="187" ht="14.25">
      <c r="A187" s="2"/>
    </row>
    <row r="188" ht="14.25">
      <c r="A188" s="2"/>
    </row>
    <row r="189" ht="14.25">
      <c r="A189" s="2"/>
    </row>
    <row r="190" ht="14.25">
      <c r="A190" s="2"/>
    </row>
    <row r="191" ht="14.25">
      <c r="A191" s="2"/>
    </row>
    <row r="192" ht="14.25">
      <c r="A192" s="2"/>
    </row>
    <row r="193" ht="14.25">
      <c r="A193" s="2"/>
    </row>
    <row r="194" ht="14.25">
      <c r="A194" s="2"/>
    </row>
    <row r="195" ht="14.25">
      <c r="A195" s="2"/>
    </row>
    <row r="196" ht="14.25">
      <c r="A196" s="2"/>
    </row>
    <row r="197" ht="14.25">
      <c r="A197" s="2"/>
    </row>
    <row r="198" ht="14.25">
      <c r="A198" s="2"/>
    </row>
    <row r="199" ht="14.25">
      <c r="A199" s="2"/>
    </row>
    <row r="200" ht="14.25">
      <c r="A200" s="2"/>
    </row>
    <row r="201" ht="14.25">
      <c r="A201" s="2"/>
    </row>
    <row r="202" ht="14.25">
      <c r="A202" s="2"/>
    </row>
    <row r="203" ht="14.25">
      <c r="A203" s="2"/>
    </row>
    <row r="204" ht="14.25">
      <c r="A204" s="2"/>
    </row>
    <row r="205" ht="14.25">
      <c r="A205" s="2"/>
    </row>
    <row r="206" ht="14.25">
      <c r="A206" s="2"/>
    </row>
    <row r="207" ht="14.25">
      <c r="A207" s="2"/>
    </row>
    <row r="208" ht="14.25">
      <c r="A208" s="2"/>
    </row>
    <row r="209" ht="14.25">
      <c r="A209" s="2"/>
    </row>
    <row r="210" ht="14.25">
      <c r="A210" s="2"/>
    </row>
    <row r="211" ht="14.25">
      <c r="A211" s="2"/>
    </row>
    <row r="212" ht="14.25">
      <c r="A212" s="2"/>
    </row>
  </sheetData>
  <sheetProtection/>
  <mergeCells count="8">
    <mergeCell ref="J1:R1"/>
    <mergeCell ref="J2:R2"/>
    <mergeCell ref="J3:R3"/>
    <mergeCell ref="J4:R4"/>
    <mergeCell ref="A1:I1"/>
    <mergeCell ref="A2:I2"/>
    <mergeCell ref="A3:I3"/>
    <mergeCell ref="A4:I4"/>
  </mergeCells>
  <printOptions/>
  <pageMargins left="0.49" right="0.5" top="0.5" bottom="0.48" header="0" footer="0.5"/>
  <pageSetup horizontalDpi="600" verticalDpi="600" orientation="landscape" scale="70" r:id="rId1"/>
  <headerFooter alignWithMargins="0">
    <oddFooter>&amp;CPage &amp;P</oddFooter>
  </headerFooter>
  <rowBreaks count="2" manualBreakCount="2">
    <brk id="44" max="7" man="1"/>
    <brk id="8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Normal="75" zoomScaleSheetLayoutView="75" zoomScalePageLayoutView="0" workbookViewId="0" topLeftCell="A1">
      <selection activeCell="A2" sqref="A1:H2"/>
    </sheetView>
  </sheetViews>
  <sheetFormatPr defaultColWidth="9.140625" defaultRowHeight="12.75"/>
  <cols>
    <col min="1" max="1" width="40.8515625" style="0" customWidth="1"/>
    <col min="2" max="2" width="27.421875" style="0" customWidth="1"/>
    <col min="3" max="8" width="14.7109375" style="0" customWidth="1"/>
    <col min="9" max="9" width="0.13671875" style="0" customWidth="1"/>
    <col min="10" max="16384" width="9.140625" style="38" customWidth="1"/>
  </cols>
  <sheetData>
    <row r="1" spans="1:9" ht="17.2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16"/>
    </row>
    <row r="2" spans="1:9" ht="17.25" customHeight="1">
      <c r="A2" s="202" t="s">
        <v>1</v>
      </c>
      <c r="B2" s="202"/>
      <c r="C2" s="202"/>
      <c r="D2" s="202"/>
      <c r="E2" s="202"/>
      <c r="F2" s="202"/>
      <c r="G2" s="202"/>
      <c r="H2" s="202"/>
      <c r="I2" s="16"/>
    </row>
    <row r="3" spans="1:9" ht="17.25" customHeight="1">
      <c r="A3" s="202" t="s">
        <v>2</v>
      </c>
      <c r="B3" s="202"/>
      <c r="C3" s="202"/>
      <c r="D3" s="202"/>
      <c r="E3" s="202"/>
      <c r="F3" s="202"/>
      <c r="G3" s="202"/>
      <c r="H3" s="202"/>
      <c r="I3" s="16"/>
    </row>
    <row r="4" spans="1:9" ht="17.25" customHeight="1">
      <c r="A4" s="202" t="s">
        <v>77</v>
      </c>
      <c r="B4" s="202"/>
      <c r="C4" s="202"/>
      <c r="D4" s="202"/>
      <c r="E4" s="202"/>
      <c r="F4" s="202"/>
      <c r="G4" s="202"/>
      <c r="H4" s="202"/>
      <c r="I4" s="16"/>
    </row>
    <row r="5" spans="1:8" ht="17.25" customHeight="1">
      <c r="A5" s="2"/>
      <c r="B5" s="2"/>
      <c r="C5" s="2"/>
      <c r="D5" s="2"/>
      <c r="E5" s="2"/>
      <c r="F5" s="2"/>
      <c r="G5" s="2"/>
      <c r="H5" s="2"/>
    </row>
    <row r="6" spans="1:8" ht="17.25" customHeight="1">
      <c r="A6" s="19" t="s">
        <v>3</v>
      </c>
      <c r="B6" s="15"/>
      <c r="C6" s="20">
        <v>2014</v>
      </c>
      <c r="D6" s="20">
        <v>2015</v>
      </c>
      <c r="E6" s="20">
        <v>2016</v>
      </c>
      <c r="F6" s="20">
        <v>2017</v>
      </c>
      <c r="G6" s="20">
        <v>2018</v>
      </c>
      <c r="H6" s="20" t="s">
        <v>6</v>
      </c>
    </row>
    <row r="7" spans="1:8" ht="17.25" customHeight="1">
      <c r="A7" s="21" t="s">
        <v>4</v>
      </c>
      <c r="B7" s="15"/>
      <c r="C7" s="15"/>
      <c r="D7" s="15"/>
      <c r="E7" s="15"/>
      <c r="H7" s="88"/>
    </row>
    <row r="8" spans="1:9" ht="17.25" customHeight="1">
      <c r="A8" s="125" t="s">
        <v>119</v>
      </c>
      <c r="B8" s="125" t="s">
        <v>18</v>
      </c>
      <c r="C8" s="198"/>
      <c r="D8" s="145">
        <v>235000</v>
      </c>
      <c r="E8" s="145"/>
      <c r="F8" s="198"/>
      <c r="G8" s="198"/>
      <c r="H8" s="199">
        <f>SUM(C8:G8)</f>
        <v>235000</v>
      </c>
      <c r="I8" s="17"/>
    </row>
    <row r="9" spans="1:9" ht="17.25" customHeight="1">
      <c r="A9" s="81" t="s">
        <v>79</v>
      </c>
      <c r="B9" s="96" t="s">
        <v>5</v>
      </c>
      <c r="D9" s="101"/>
      <c r="E9" s="101"/>
      <c r="H9" s="105"/>
      <c r="I9" s="109"/>
    </row>
    <row r="10" spans="1:8" s="112" customFormat="1" ht="17.25" customHeight="1">
      <c r="A10" s="79"/>
      <c r="B10" s="79" t="s">
        <v>76</v>
      </c>
      <c r="C10" s="31"/>
      <c r="D10" s="102">
        <v>235000</v>
      </c>
      <c r="E10" s="102"/>
      <c r="F10" s="31"/>
      <c r="G10" s="31"/>
      <c r="H10" s="107">
        <f>SUM(C10:G10)</f>
        <v>235000</v>
      </c>
    </row>
    <row r="11" spans="1:8" s="112" customFormat="1" ht="17.25" customHeight="1">
      <c r="A11" s="81"/>
      <c r="B11" s="81"/>
      <c r="C11" s="38"/>
      <c r="D11" s="101"/>
      <c r="E11" s="101"/>
      <c r="F11" s="38"/>
      <c r="G11" s="38"/>
      <c r="H11" s="105"/>
    </row>
    <row r="12" spans="1:8" s="112" customFormat="1" ht="17.25" customHeight="1">
      <c r="A12" s="81"/>
      <c r="B12" s="81"/>
      <c r="C12" s="38"/>
      <c r="D12" s="101"/>
      <c r="E12" s="101"/>
      <c r="F12" s="38"/>
      <c r="G12" s="38"/>
      <c r="H12" s="105"/>
    </row>
    <row r="13" spans="1:8" ht="15">
      <c r="A13" s="69"/>
      <c r="B13" s="69"/>
      <c r="C13" s="71"/>
      <c r="D13" s="88"/>
      <c r="E13" s="88"/>
      <c r="H13" s="88"/>
    </row>
    <row r="14" spans="1:8" ht="15.75">
      <c r="A14" s="15" t="s">
        <v>78</v>
      </c>
      <c r="B14" s="15"/>
      <c r="C14" s="20">
        <v>2014</v>
      </c>
      <c r="D14" s="20">
        <v>2015</v>
      </c>
      <c r="E14" s="20">
        <v>2016</v>
      </c>
      <c r="F14" s="20">
        <v>2017</v>
      </c>
      <c r="G14" s="20"/>
      <c r="H14" s="90" t="s">
        <v>6</v>
      </c>
    </row>
    <row r="15" spans="1:8" ht="15">
      <c r="A15" s="14"/>
      <c r="B15" s="69" t="s">
        <v>18</v>
      </c>
      <c r="C15" s="67">
        <f>C8</f>
        <v>0</v>
      </c>
      <c r="D15" s="67">
        <f>D8</f>
        <v>235000</v>
      </c>
      <c r="E15" s="67">
        <f>E8</f>
        <v>0</v>
      </c>
      <c r="F15" s="67">
        <f>F8</f>
        <v>0</v>
      </c>
      <c r="G15" s="67">
        <f>G8</f>
        <v>0</v>
      </c>
      <c r="H15" s="88">
        <f>SUM(C15:G15)</f>
        <v>235000</v>
      </c>
    </row>
    <row r="16" spans="1:8" ht="15">
      <c r="A16" s="14"/>
      <c r="B16" s="69"/>
      <c r="C16" s="67"/>
      <c r="D16" s="67"/>
      <c r="E16" s="67"/>
      <c r="F16" s="67"/>
      <c r="G16" s="67"/>
      <c r="H16" s="88"/>
    </row>
    <row r="17" spans="1:8" ht="15">
      <c r="A17" s="14"/>
      <c r="B17" s="14" t="s">
        <v>9</v>
      </c>
      <c r="C17" s="74">
        <f>C10</f>
        <v>0</v>
      </c>
      <c r="D17" s="74">
        <f>D10</f>
        <v>235000</v>
      </c>
      <c r="E17" s="74">
        <f>E10</f>
        <v>0</v>
      </c>
      <c r="F17" s="74">
        <f>F10</f>
        <v>0</v>
      </c>
      <c r="G17" s="74">
        <f>G10</f>
        <v>0</v>
      </c>
      <c r="H17" s="80">
        <f>SUM(C17:G17)</f>
        <v>235000</v>
      </c>
    </row>
    <row r="18" spans="1:8" ht="15">
      <c r="A18" s="14"/>
      <c r="B18" s="14"/>
      <c r="C18" s="67"/>
      <c r="D18" s="67"/>
      <c r="E18" s="67"/>
      <c r="H18" s="88"/>
    </row>
    <row r="19" spans="1:8" ht="15.75">
      <c r="A19" s="14"/>
      <c r="B19" s="86" t="s">
        <v>16</v>
      </c>
      <c r="C19" s="101">
        <f>C17</f>
        <v>0</v>
      </c>
      <c r="D19" s="101">
        <f>D17</f>
        <v>235000</v>
      </c>
      <c r="E19" s="101">
        <f>E17</f>
        <v>0</v>
      </c>
      <c r="F19" s="101">
        <f>F17</f>
        <v>0</v>
      </c>
      <c r="G19" s="101">
        <f>G17</f>
        <v>0</v>
      </c>
      <c r="H19" s="88">
        <f>SUM(C19:G19)</f>
        <v>235000</v>
      </c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="60" zoomScalePageLayoutView="0" workbookViewId="0" topLeftCell="A1">
      <selection activeCell="A2" sqref="A2:I2"/>
    </sheetView>
  </sheetViews>
  <sheetFormatPr defaultColWidth="9.140625" defaultRowHeight="12.75"/>
  <cols>
    <col min="1" max="1" width="51.7109375" style="0" customWidth="1"/>
    <col min="2" max="2" width="31.8515625" style="0" customWidth="1"/>
    <col min="3" max="3" width="14.7109375" style="0" hidden="1" customWidth="1"/>
    <col min="4" max="4" width="15.00390625" style="0" customWidth="1"/>
    <col min="5" max="8" width="15.421875" style="0" customWidth="1"/>
    <col min="9" max="9" width="16.7109375" style="0" customWidth="1"/>
    <col min="10" max="10" width="12.7109375" style="0" customWidth="1"/>
  </cols>
  <sheetData>
    <row r="1" spans="1:10" ht="18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16"/>
    </row>
    <row r="2" spans="1:10" ht="18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16"/>
    </row>
    <row r="3" spans="1:10" ht="18">
      <c r="A3" s="202" t="s">
        <v>2</v>
      </c>
      <c r="B3" s="202"/>
      <c r="C3" s="202"/>
      <c r="D3" s="202"/>
      <c r="E3" s="202"/>
      <c r="F3" s="202"/>
      <c r="G3" s="202"/>
      <c r="H3" s="202"/>
      <c r="I3" s="202"/>
      <c r="J3" s="16"/>
    </row>
    <row r="4" spans="1:10" ht="18">
      <c r="A4" s="202" t="s">
        <v>108</v>
      </c>
      <c r="B4" s="202"/>
      <c r="C4" s="202"/>
      <c r="D4" s="202"/>
      <c r="E4" s="202"/>
      <c r="F4" s="202"/>
      <c r="G4" s="202"/>
      <c r="H4" s="202"/>
      <c r="I4" s="202"/>
      <c r="J4" s="16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19" t="s">
        <v>3</v>
      </c>
      <c r="B6" s="15"/>
      <c r="C6" s="20"/>
      <c r="D6" s="20">
        <v>2014</v>
      </c>
      <c r="E6" s="20">
        <v>2015</v>
      </c>
      <c r="F6" s="20">
        <v>2016</v>
      </c>
      <c r="G6" s="20">
        <v>2017</v>
      </c>
      <c r="H6" s="20">
        <v>2018</v>
      </c>
      <c r="I6" s="20" t="s">
        <v>6</v>
      </c>
    </row>
    <row r="7" spans="1:9" ht="15.75">
      <c r="A7" s="21" t="s">
        <v>4</v>
      </c>
      <c r="B7" s="15"/>
      <c r="C7" s="15"/>
      <c r="D7" s="15"/>
      <c r="E7" s="15"/>
      <c r="F7" s="15"/>
      <c r="G7" s="115"/>
      <c r="H7" s="115"/>
      <c r="I7" s="88"/>
    </row>
    <row r="8" spans="1:9" ht="1.5" customHeight="1">
      <c r="A8" s="21"/>
      <c r="B8" s="15"/>
      <c r="C8" s="15"/>
      <c r="D8" s="15"/>
      <c r="E8" s="15"/>
      <c r="F8" s="15"/>
      <c r="G8" s="115"/>
      <c r="H8" s="115"/>
      <c r="I8" s="88"/>
    </row>
    <row r="9" spans="1:10" ht="15.75">
      <c r="A9" s="95" t="s">
        <v>105</v>
      </c>
      <c r="B9" s="95" t="s">
        <v>18</v>
      </c>
      <c r="C9" s="104"/>
      <c r="D9" s="161"/>
      <c r="E9" s="161">
        <v>128000</v>
      </c>
      <c r="F9" s="161"/>
      <c r="G9" s="160"/>
      <c r="H9" s="160"/>
      <c r="I9" s="162">
        <f>SUM(D9:G9)</f>
        <v>128000</v>
      </c>
      <c r="J9" s="17"/>
    </row>
    <row r="10" spans="1:10" ht="15.75">
      <c r="A10" s="95"/>
      <c r="B10" s="100" t="s">
        <v>5</v>
      </c>
      <c r="C10" s="104"/>
      <c r="D10" s="161"/>
      <c r="E10" s="161"/>
      <c r="F10" s="161"/>
      <c r="G10" s="160"/>
      <c r="H10" s="160"/>
      <c r="I10" s="162"/>
      <c r="J10" s="17"/>
    </row>
    <row r="11" spans="1:10" ht="15.75">
      <c r="A11" s="95"/>
      <c r="B11" s="79" t="s">
        <v>43</v>
      </c>
      <c r="C11" s="106"/>
      <c r="D11" s="164"/>
      <c r="E11" s="164">
        <v>128000</v>
      </c>
      <c r="F11" s="164"/>
      <c r="G11" s="163"/>
      <c r="H11" s="163"/>
      <c r="I11" s="165">
        <f>SUM(D11:G11)</f>
        <v>128000</v>
      </c>
      <c r="J11" s="17"/>
    </row>
    <row r="12" spans="1:9" ht="15.75">
      <c r="A12" s="69"/>
      <c r="B12" s="69"/>
      <c r="C12" s="97"/>
      <c r="D12" s="71"/>
      <c r="E12" s="71"/>
      <c r="F12" s="87"/>
      <c r="G12" s="116"/>
      <c r="H12" s="116"/>
      <c r="I12" s="88"/>
    </row>
    <row r="13" spans="1:9" ht="15.75">
      <c r="A13" s="15" t="s">
        <v>94</v>
      </c>
      <c r="B13" s="15"/>
      <c r="C13" s="20"/>
      <c r="D13" s="20">
        <v>2014</v>
      </c>
      <c r="E13" s="20">
        <v>2015</v>
      </c>
      <c r="F13" s="20">
        <v>2016</v>
      </c>
      <c r="G13" s="20">
        <v>2017</v>
      </c>
      <c r="H13" s="20">
        <v>2018</v>
      </c>
      <c r="I13" s="90" t="s">
        <v>6</v>
      </c>
    </row>
    <row r="14" spans="1:9" ht="15">
      <c r="A14" s="14"/>
      <c r="B14" s="69" t="s">
        <v>18</v>
      </c>
      <c r="C14" s="98"/>
      <c r="D14" s="88">
        <f>D9</f>
        <v>0</v>
      </c>
      <c r="E14" s="88">
        <f>E9</f>
        <v>128000</v>
      </c>
      <c r="F14" s="88">
        <f>F9</f>
        <v>0</v>
      </c>
      <c r="G14" s="88">
        <f>G9</f>
        <v>0</v>
      </c>
      <c r="H14" s="88">
        <f>H9</f>
        <v>0</v>
      </c>
      <c r="I14" s="88">
        <f>SUM(D14:G14)</f>
        <v>128000</v>
      </c>
    </row>
    <row r="15" spans="1:10" ht="15">
      <c r="A15" s="14"/>
      <c r="B15" s="84" t="s">
        <v>5</v>
      </c>
      <c r="C15" s="99"/>
      <c r="D15" s="91"/>
      <c r="E15" s="91"/>
      <c r="F15" s="91"/>
      <c r="G15" s="91"/>
      <c r="H15" s="91"/>
      <c r="I15" s="88"/>
      <c r="J15" s="4"/>
    </row>
    <row r="16" spans="1:10" ht="15">
      <c r="A16" s="14"/>
      <c r="B16" s="14" t="s">
        <v>97</v>
      </c>
      <c r="C16" s="82"/>
      <c r="D16" s="74">
        <f>D11</f>
        <v>0</v>
      </c>
      <c r="E16" s="74">
        <f>E11</f>
        <v>128000</v>
      </c>
      <c r="F16" s="74">
        <f>F11</f>
        <v>0</v>
      </c>
      <c r="G16" s="74">
        <f>G11</f>
        <v>0</v>
      </c>
      <c r="H16" s="74">
        <f>H11</f>
        <v>0</v>
      </c>
      <c r="I16" s="80">
        <f>SUM(D16:G16)</f>
        <v>128000</v>
      </c>
      <c r="J16" s="4"/>
    </row>
    <row r="17" spans="1:10" ht="15">
      <c r="A17" s="14"/>
      <c r="B17" s="14"/>
      <c r="C17" s="82"/>
      <c r="D17" s="71"/>
      <c r="E17" s="71"/>
      <c r="F17" s="71"/>
      <c r="G17" s="71"/>
      <c r="H17" s="71"/>
      <c r="I17" s="88"/>
      <c r="J17" s="4"/>
    </row>
    <row r="18" spans="1:10" ht="15.75">
      <c r="A18" s="14"/>
      <c r="B18" s="86" t="s">
        <v>16</v>
      </c>
      <c r="C18" s="82"/>
      <c r="D18" s="67">
        <f>SUM(D16:D16)</f>
        <v>0</v>
      </c>
      <c r="E18" s="67">
        <f>SUM(E16:E16)</f>
        <v>128000</v>
      </c>
      <c r="F18" s="67">
        <f>SUM(F16:F16)</f>
        <v>0</v>
      </c>
      <c r="G18" s="67">
        <f>SUM(G14)</f>
        <v>0</v>
      </c>
      <c r="H18" s="67">
        <f>SUM(H14)</f>
        <v>0</v>
      </c>
      <c r="I18" s="88">
        <f>SUM(I14)</f>
        <v>128000</v>
      </c>
      <c r="J18" s="4"/>
    </row>
    <row r="19" spans="1:10" ht="16.5">
      <c r="A19" s="26"/>
      <c r="B19" s="26"/>
      <c r="C19" s="26"/>
      <c r="D19" s="59"/>
      <c r="E19" s="59"/>
      <c r="F19" s="59"/>
      <c r="G19" s="59"/>
      <c r="H19" s="59"/>
      <c r="I19" s="59" t="s">
        <v>49</v>
      </c>
      <c r="J19" s="4"/>
    </row>
    <row r="20" spans="1:10" ht="16.5">
      <c r="A20" s="26"/>
      <c r="B20" s="26"/>
      <c r="C20" s="26"/>
      <c r="D20" s="59"/>
      <c r="E20" s="59"/>
      <c r="F20" s="59"/>
      <c r="G20" s="59"/>
      <c r="H20" s="59"/>
      <c r="I20" s="59"/>
      <c r="J20" s="4"/>
    </row>
    <row r="21" spans="1:10" ht="16.5">
      <c r="A21" s="26"/>
      <c r="B21" s="26"/>
      <c r="C21" s="26"/>
      <c r="D21" s="59"/>
      <c r="E21" s="59"/>
      <c r="F21" s="59"/>
      <c r="G21" s="59"/>
      <c r="H21" s="59"/>
      <c r="I21" s="59"/>
      <c r="J21" s="4"/>
    </row>
    <row r="22" spans="1:10" ht="16.5">
      <c r="A22" s="26"/>
      <c r="B22" s="26"/>
      <c r="C22" s="27"/>
      <c r="D22" s="59"/>
      <c r="E22" s="59"/>
      <c r="F22" s="59"/>
      <c r="G22" s="59"/>
      <c r="H22" s="59"/>
      <c r="I22" s="59"/>
      <c r="J22" s="4"/>
    </row>
    <row r="23" spans="1:10" ht="16.5">
      <c r="A23" s="26"/>
      <c r="B23" s="26"/>
      <c r="C23" s="27"/>
      <c r="D23" s="59"/>
      <c r="E23" s="59"/>
      <c r="F23" s="59"/>
      <c r="G23" s="59"/>
      <c r="H23" s="59"/>
      <c r="I23" s="59"/>
      <c r="J23" s="4"/>
    </row>
    <row r="24" spans="1:10" ht="14.25">
      <c r="A24" s="2"/>
      <c r="B24" s="2"/>
      <c r="C24" s="4"/>
      <c r="D24" s="57"/>
      <c r="E24" s="57"/>
      <c r="F24" s="57"/>
      <c r="G24" s="57"/>
      <c r="H24" s="57"/>
      <c r="I24" s="57"/>
      <c r="J24" s="4"/>
    </row>
    <row r="25" spans="1:10" ht="14.25">
      <c r="A25" s="2"/>
      <c r="B25" s="2"/>
      <c r="C25" s="4"/>
      <c r="D25" s="57"/>
      <c r="E25" s="57"/>
      <c r="F25" s="57"/>
      <c r="G25" s="57"/>
      <c r="H25" s="57"/>
      <c r="I25" s="57"/>
      <c r="J25" s="4"/>
    </row>
    <row r="26" spans="1:10" ht="14.25">
      <c r="A26" s="2"/>
      <c r="B26" s="2"/>
      <c r="C26" s="4"/>
      <c r="D26" s="57"/>
      <c r="E26" s="57"/>
      <c r="F26" s="57"/>
      <c r="G26" s="57"/>
      <c r="H26" s="57"/>
      <c r="I26" s="57"/>
      <c r="J26" s="4"/>
    </row>
    <row r="27" spans="1:10" ht="14.25">
      <c r="A27" s="2"/>
      <c r="B27" s="2"/>
      <c r="C27" s="4"/>
      <c r="D27" s="57"/>
      <c r="E27" s="57"/>
      <c r="F27" s="57"/>
      <c r="G27" s="57"/>
      <c r="H27" s="57"/>
      <c r="I27" s="57"/>
      <c r="J27" s="4"/>
    </row>
    <row r="28" spans="1:10" ht="14.25">
      <c r="A28" s="2"/>
      <c r="B28" s="2"/>
      <c r="C28" s="4"/>
      <c r="D28" s="57"/>
      <c r="E28" s="57"/>
      <c r="F28" s="57"/>
      <c r="G28" s="57"/>
      <c r="H28" s="57"/>
      <c r="I28" s="57"/>
      <c r="J28" s="4"/>
    </row>
    <row r="29" spans="1:10" ht="14.25">
      <c r="A29" s="2"/>
      <c r="B29" s="2"/>
      <c r="C29" s="4"/>
      <c r="D29" s="57"/>
      <c r="E29" s="57"/>
      <c r="F29" s="57"/>
      <c r="G29" s="57"/>
      <c r="H29" s="57"/>
      <c r="I29" s="57"/>
      <c r="J29" s="4"/>
    </row>
    <row r="30" spans="1:10" ht="14.25">
      <c r="A30" s="2"/>
      <c r="B30" s="2"/>
      <c r="C30" s="4"/>
      <c r="D30" s="57"/>
      <c r="E30" s="57"/>
      <c r="F30" s="57"/>
      <c r="G30" s="57"/>
      <c r="H30" s="57"/>
      <c r="I30" s="57"/>
      <c r="J30" s="4"/>
    </row>
    <row r="31" spans="1:10" ht="14.25">
      <c r="A31" s="2"/>
      <c r="B31" s="2"/>
      <c r="C31" s="4"/>
      <c r="D31" s="57"/>
      <c r="E31" s="57"/>
      <c r="F31" s="57"/>
      <c r="G31" s="57"/>
      <c r="H31" s="57"/>
      <c r="I31" s="57"/>
      <c r="J31" s="4"/>
    </row>
    <row r="32" spans="1:10" ht="14.25">
      <c r="A32" s="2"/>
      <c r="B32" s="2"/>
      <c r="C32" s="4"/>
      <c r="D32" s="57"/>
      <c r="E32" s="57"/>
      <c r="F32" s="57"/>
      <c r="G32" s="57"/>
      <c r="H32" s="57"/>
      <c r="I32" s="57"/>
      <c r="J32" s="4"/>
    </row>
    <row r="33" spans="1:10" ht="14.25">
      <c r="A33" s="2"/>
      <c r="B33" s="2"/>
      <c r="C33" s="4"/>
      <c r="D33" s="57"/>
      <c r="E33" s="57"/>
      <c r="F33" s="57"/>
      <c r="G33" s="57"/>
      <c r="H33" s="57"/>
      <c r="I33" s="57"/>
      <c r="J33" s="4"/>
    </row>
    <row r="34" spans="1:10" ht="14.25">
      <c r="A34" s="2"/>
      <c r="B34" s="2"/>
      <c r="C34" s="4"/>
      <c r="D34" s="57"/>
      <c r="E34" s="57"/>
      <c r="F34" s="57"/>
      <c r="G34" s="57"/>
      <c r="H34" s="57"/>
      <c r="I34" s="57"/>
      <c r="J34" s="4"/>
    </row>
    <row r="35" spans="1:10" ht="14.25">
      <c r="A35" s="2"/>
      <c r="B35" s="2"/>
      <c r="C35" s="4"/>
      <c r="D35" s="57"/>
      <c r="E35" s="57"/>
      <c r="F35" s="57"/>
      <c r="G35" s="57"/>
      <c r="H35" s="57"/>
      <c r="I35" s="57"/>
      <c r="J35" s="4"/>
    </row>
    <row r="36" spans="1:10" ht="14.25">
      <c r="A36" s="2"/>
      <c r="B36" s="2"/>
      <c r="C36" s="4"/>
      <c r="D36" s="57"/>
      <c r="E36" s="57"/>
      <c r="F36" s="57"/>
      <c r="G36" s="57"/>
      <c r="H36" s="57"/>
      <c r="I36" s="57"/>
      <c r="J36" s="4"/>
    </row>
    <row r="37" spans="1:10" ht="14.25">
      <c r="A37" s="2"/>
      <c r="B37" s="2"/>
      <c r="C37" s="4"/>
      <c r="D37" s="57"/>
      <c r="E37" s="57"/>
      <c r="F37" s="57"/>
      <c r="G37" s="57"/>
      <c r="H37" s="57"/>
      <c r="I37" s="57"/>
      <c r="J37" s="4"/>
    </row>
    <row r="38" spans="1:10" ht="14.25">
      <c r="A38" s="2"/>
      <c r="B38" s="2"/>
      <c r="C38" s="4"/>
      <c r="D38" s="57"/>
      <c r="E38" s="57"/>
      <c r="F38" s="57"/>
      <c r="G38" s="57"/>
      <c r="H38" s="57"/>
      <c r="I38" s="57"/>
      <c r="J38" s="4"/>
    </row>
    <row r="39" spans="1:10" ht="14.25">
      <c r="A39" s="2"/>
      <c r="B39" s="2"/>
      <c r="C39" s="4"/>
      <c r="D39" s="57"/>
      <c r="E39" s="57"/>
      <c r="F39" s="57"/>
      <c r="G39" s="57"/>
      <c r="H39" s="57"/>
      <c r="I39" s="57"/>
      <c r="J39" s="4"/>
    </row>
    <row r="40" spans="1:10" ht="14.25">
      <c r="A40" s="2"/>
      <c r="B40" s="2"/>
      <c r="C40" s="4"/>
      <c r="D40" s="57"/>
      <c r="E40" s="57"/>
      <c r="F40" s="57"/>
      <c r="G40" s="57"/>
      <c r="H40" s="57"/>
      <c r="I40" s="57"/>
      <c r="J40" s="4"/>
    </row>
    <row r="41" spans="1:10" ht="14.25">
      <c r="A41" s="2"/>
      <c r="B41" s="2"/>
      <c r="C41" s="4"/>
      <c r="D41" s="57"/>
      <c r="E41" s="57"/>
      <c r="F41" s="57"/>
      <c r="G41" s="57"/>
      <c r="H41" s="57"/>
      <c r="I41" s="57"/>
      <c r="J41" s="4"/>
    </row>
    <row r="42" spans="1:10" ht="14.25">
      <c r="A42" s="2"/>
      <c r="B42" s="2"/>
      <c r="C42" s="4"/>
      <c r="D42" s="57"/>
      <c r="E42" s="57"/>
      <c r="F42" s="57"/>
      <c r="G42" s="57"/>
      <c r="H42" s="57"/>
      <c r="I42" s="57"/>
      <c r="J42" s="4"/>
    </row>
    <row r="43" spans="1:10" ht="14.25">
      <c r="A43" s="2"/>
      <c r="B43" s="2"/>
      <c r="C43" s="4"/>
      <c r="D43" s="57"/>
      <c r="E43" s="57"/>
      <c r="F43" s="57"/>
      <c r="G43" s="57"/>
      <c r="H43" s="57"/>
      <c r="I43" s="57"/>
      <c r="J43" s="4"/>
    </row>
    <row r="44" spans="1:10" ht="14.25">
      <c r="A44" s="2"/>
      <c r="B44" s="2"/>
      <c r="C44" s="4"/>
      <c r="D44" s="57"/>
      <c r="E44" s="57"/>
      <c r="F44" s="57"/>
      <c r="G44" s="57"/>
      <c r="H44" s="57"/>
      <c r="I44" s="57"/>
      <c r="J44" s="4"/>
    </row>
    <row r="45" spans="1:10" ht="14.25">
      <c r="A45" s="2"/>
      <c r="B45" s="2"/>
      <c r="C45" s="4"/>
      <c r="D45" s="57"/>
      <c r="E45" s="57"/>
      <c r="F45" s="57"/>
      <c r="G45" s="57"/>
      <c r="H45" s="57"/>
      <c r="I45" s="57"/>
      <c r="J45" s="4"/>
    </row>
    <row r="46" spans="1:10" ht="14.25">
      <c r="A46" s="2"/>
      <c r="B46" s="2"/>
      <c r="C46" s="4"/>
      <c r="D46" s="57"/>
      <c r="E46" s="57"/>
      <c r="F46" s="57"/>
      <c r="G46" s="57"/>
      <c r="H46" s="57"/>
      <c r="I46" s="57"/>
      <c r="J46" s="4"/>
    </row>
    <row r="47" spans="1:10" ht="14.25">
      <c r="A47" s="2"/>
      <c r="B47" s="2"/>
      <c r="C47" s="4"/>
      <c r="D47" s="57"/>
      <c r="E47" s="57"/>
      <c r="F47" s="57"/>
      <c r="G47" s="57"/>
      <c r="H47" s="57"/>
      <c r="I47" s="57"/>
      <c r="J47" s="4"/>
    </row>
    <row r="48" spans="1:10" ht="14.25">
      <c r="A48" s="2"/>
      <c r="B48" s="2"/>
      <c r="C48" s="4"/>
      <c r="D48" s="57"/>
      <c r="E48" s="57"/>
      <c r="F48" s="57"/>
      <c r="G48" s="57"/>
      <c r="H48" s="57"/>
      <c r="I48" s="57"/>
      <c r="J48" s="4"/>
    </row>
    <row r="49" spans="1:10" ht="14.25">
      <c r="A49" s="2"/>
      <c r="B49" s="2"/>
      <c r="C49" s="4"/>
      <c r="D49" s="57"/>
      <c r="E49" s="57"/>
      <c r="F49" s="57"/>
      <c r="G49" s="57"/>
      <c r="H49" s="57"/>
      <c r="I49" s="57"/>
      <c r="J49" s="4"/>
    </row>
    <row r="50" spans="1:10" ht="14.25">
      <c r="A50" s="2"/>
      <c r="B50" s="2"/>
      <c r="C50" s="4"/>
      <c r="D50" s="57"/>
      <c r="E50" s="57"/>
      <c r="F50" s="57"/>
      <c r="G50" s="57"/>
      <c r="H50" s="57"/>
      <c r="I50" s="57"/>
      <c r="J50" s="4"/>
    </row>
    <row r="51" spans="1:10" ht="14.25">
      <c r="A51" s="2"/>
      <c r="B51" s="2"/>
      <c r="C51" s="4"/>
      <c r="D51" s="57"/>
      <c r="E51" s="57"/>
      <c r="F51" s="57"/>
      <c r="G51" s="57"/>
      <c r="H51" s="57"/>
      <c r="I51" s="57"/>
      <c r="J51" s="4"/>
    </row>
    <row r="52" spans="1:10" ht="14.25">
      <c r="A52" s="2"/>
      <c r="B52" s="2"/>
      <c r="C52" s="4"/>
      <c r="D52" s="57"/>
      <c r="E52" s="57"/>
      <c r="F52" s="57"/>
      <c r="G52" s="57"/>
      <c r="H52" s="57"/>
      <c r="I52" s="57"/>
      <c r="J52" s="4"/>
    </row>
    <row r="53" spans="1:10" ht="14.25">
      <c r="A53" s="2"/>
      <c r="B53" s="2"/>
      <c r="C53" s="4"/>
      <c r="D53" s="57"/>
      <c r="E53" s="57"/>
      <c r="F53" s="57"/>
      <c r="G53" s="57"/>
      <c r="H53" s="57"/>
      <c r="I53" s="57"/>
      <c r="J53" s="4"/>
    </row>
    <row r="54" spans="1:10" ht="14.25">
      <c r="A54" s="2"/>
      <c r="B54" s="2"/>
      <c r="C54" s="4"/>
      <c r="D54" s="57"/>
      <c r="E54" s="57"/>
      <c r="F54" s="57"/>
      <c r="G54" s="57"/>
      <c r="H54" s="57"/>
      <c r="I54" s="57"/>
      <c r="J54" s="4"/>
    </row>
    <row r="55" spans="1:10" ht="14.25">
      <c r="A55" s="2"/>
      <c r="B55" s="2"/>
      <c r="C55" s="4"/>
      <c r="D55" s="57"/>
      <c r="E55" s="57"/>
      <c r="F55" s="57"/>
      <c r="G55" s="57"/>
      <c r="H55" s="57"/>
      <c r="I55" s="57"/>
      <c r="J55" s="4"/>
    </row>
    <row r="56" spans="1:10" ht="14.25">
      <c r="A56" s="2"/>
      <c r="B56" s="2"/>
      <c r="C56" s="4"/>
      <c r="D56" s="57"/>
      <c r="E56" s="57"/>
      <c r="F56" s="57"/>
      <c r="G56" s="57"/>
      <c r="H56" s="57"/>
      <c r="I56" s="57"/>
      <c r="J56" s="4"/>
    </row>
    <row r="57" spans="1:10" ht="14.25">
      <c r="A57" s="2"/>
      <c r="B57" s="2"/>
      <c r="C57" s="4"/>
      <c r="D57" s="57"/>
      <c r="E57" s="57"/>
      <c r="F57" s="57"/>
      <c r="G57" s="57"/>
      <c r="H57" s="57"/>
      <c r="I57" s="57"/>
      <c r="J57" s="4"/>
    </row>
    <row r="58" spans="1:10" ht="14.25">
      <c r="A58" s="2"/>
      <c r="B58" s="2"/>
      <c r="C58" s="4"/>
      <c r="D58" s="57"/>
      <c r="E58" s="57"/>
      <c r="F58" s="57"/>
      <c r="G58" s="57"/>
      <c r="H58" s="57"/>
      <c r="I58" s="57"/>
      <c r="J58" s="4"/>
    </row>
    <row r="59" spans="1:10" ht="14.25">
      <c r="A59" s="2"/>
      <c r="B59" s="2"/>
      <c r="C59" s="4"/>
      <c r="D59" s="57"/>
      <c r="E59" s="57"/>
      <c r="F59" s="57"/>
      <c r="G59" s="57"/>
      <c r="H59" s="57"/>
      <c r="I59" s="57"/>
      <c r="J59" s="4"/>
    </row>
    <row r="60" spans="1:10" ht="14.25">
      <c r="A60" s="2"/>
      <c r="B60" s="2"/>
      <c r="C60" s="4"/>
      <c r="D60" s="57"/>
      <c r="E60" s="57"/>
      <c r="F60" s="57"/>
      <c r="G60" s="57"/>
      <c r="H60" s="57"/>
      <c r="I60" s="57"/>
      <c r="J60" s="4"/>
    </row>
    <row r="61" spans="1:10" ht="14.25">
      <c r="A61" s="2"/>
      <c r="B61" s="2"/>
      <c r="C61" s="4"/>
      <c r="D61" s="57"/>
      <c r="E61" s="57"/>
      <c r="F61" s="57"/>
      <c r="G61" s="57"/>
      <c r="H61" s="57"/>
      <c r="I61" s="57"/>
      <c r="J61" s="4"/>
    </row>
    <row r="62" spans="1:10" ht="14.25">
      <c r="A62" s="2"/>
      <c r="B62" s="2"/>
      <c r="C62" s="4"/>
      <c r="D62" s="57"/>
      <c r="E62" s="57"/>
      <c r="F62" s="57"/>
      <c r="G62" s="57"/>
      <c r="H62" s="57"/>
      <c r="I62" s="57"/>
      <c r="J62" s="4"/>
    </row>
    <row r="63" spans="1:10" ht="14.25">
      <c r="A63" s="2"/>
      <c r="B63" s="2"/>
      <c r="C63" s="4"/>
      <c r="D63" s="57"/>
      <c r="E63" s="57"/>
      <c r="F63" s="57"/>
      <c r="G63" s="57"/>
      <c r="H63" s="57"/>
      <c r="I63" s="57"/>
      <c r="J63" s="4"/>
    </row>
    <row r="64" spans="1:10" ht="14.25">
      <c r="A64" s="2"/>
      <c r="B64" s="2"/>
      <c r="C64" s="4"/>
      <c r="D64" s="57"/>
      <c r="E64" s="57"/>
      <c r="F64" s="57"/>
      <c r="G64" s="57"/>
      <c r="H64" s="57"/>
      <c r="I64" s="57"/>
      <c r="J64" s="4"/>
    </row>
    <row r="65" spans="1:10" ht="14.25">
      <c r="A65" s="2"/>
      <c r="B65" s="2"/>
      <c r="C65" s="4"/>
      <c r="D65" s="57"/>
      <c r="E65" s="57"/>
      <c r="F65" s="57"/>
      <c r="G65" s="57"/>
      <c r="H65" s="57"/>
      <c r="I65" s="57"/>
      <c r="J65" s="4"/>
    </row>
    <row r="66" spans="1:10" ht="14.25">
      <c r="A66" s="2"/>
      <c r="B66" s="2"/>
      <c r="C66" s="4"/>
      <c r="D66" s="57"/>
      <c r="E66" s="57"/>
      <c r="F66" s="57"/>
      <c r="G66" s="57"/>
      <c r="H66" s="57"/>
      <c r="I66" s="57"/>
      <c r="J66" s="4"/>
    </row>
    <row r="67" spans="1:10" ht="14.25">
      <c r="A67" s="2"/>
      <c r="B67" s="2"/>
      <c r="C67" s="4"/>
      <c r="D67" s="4"/>
      <c r="E67" s="4"/>
      <c r="F67" s="4"/>
      <c r="G67" s="4"/>
      <c r="H67" s="4"/>
      <c r="I67" s="4"/>
      <c r="J67" s="4"/>
    </row>
    <row r="68" spans="1:10" ht="14.25">
      <c r="A68" s="2"/>
      <c r="B68" s="2"/>
      <c r="C68" s="4"/>
      <c r="D68" s="4"/>
      <c r="E68" s="4"/>
      <c r="F68" s="4"/>
      <c r="G68" s="4"/>
      <c r="H68" s="4"/>
      <c r="I68" s="4"/>
      <c r="J68" s="4"/>
    </row>
    <row r="69" spans="1:10" ht="14.25">
      <c r="A69" s="2"/>
      <c r="B69" s="2"/>
      <c r="C69" s="4"/>
      <c r="D69" s="4"/>
      <c r="E69" s="4"/>
      <c r="F69" s="4"/>
      <c r="G69" s="4"/>
      <c r="H69" s="4"/>
      <c r="I69" s="4"/>
      <c r="J69" s="4"/>
    </row>
    <row r="70" spans="1:10" ht="14.25">
      <c r="A70" s="2"/>
      <c r="B70" s="2"/>
      <c r="C70" s="4"/>
      <c r="D70" s="4"/>
      <c r="E70" s="4"/>
      <c r="F70" s="4"/>
      <c r="G70" s="4"/>
      <c r="H70" s="4"/>
      <c r="I70" s="4"/>
      <c r="J70" s="4"/>
    </row>
    <row r="71" spans="1:10" ht="14.25">
      <c r="A71" s="2"/>
      <c r="B71" s="2"/>
      <c r="C71" s="4"/>
      <c r="D71" s="4"/>
      <c r="E71" s="4"/>
      <c r="F71" s="4"/>
      <c r="G71" s="4"/>
      <c r="H71" s="4"/>
      <c r="I71" s="4"/>
      <c r="J71" s="4"/>
    </row>
    <row r="72" spans="1:10" ht="14.25">
      <c r="A72" s="2"/>
      <c r="B72" s="2"/>
      <c r="C72" s="4"/>
      <c r="D72" s="4"/>
      <c r="E72" s="4"/>
      <c r="F72" s="4"/>
      <c r="G72" s="4"/>
      <c r="H72" s="4"/>
      <c r="I72" s="4"/>
      <c r="J72" s="4"/>
    </row>
    <row r="73" spans="1:10" ht="14.25">
      <c r="A73" s="2"/>
      <c r="B73" s="2"/>
      <c r="C73" s="4"/>
      <c r="D73" s="4"/>
      <c r="E73" s="4"/>
      <c r="F73" s="4"/>
      <c r="G73" s="4"/>
      <c r="H73" s="4"/>
      <c r="I73" s="4"/>
      <c r="J73" s="4"/>
    </row>
    <row r="74" spans="1:10" ht="14.25">
      <c r="A74" s="2"/>
      <c r="B74" s="2"/>
      <c r="C74" s="4"/>
      <c r="D74" s="4"/>
      <c r="E74" s="4"/>
      <c r="F74" s="4"/>
      <c r="G74" s="4"/>
      <c r="H74" s="4"/>
      <c r="I74" s="4"/>
      <c r="J74" s="4"/>
    </row>
    <row r="75" spans="1:10" ht="14.25">
      <c r="A75" s="2"/>
      <c r="B75" s="2"/>
      <c r="C75" s="4"/>
      <c r="D75" s="4"/>
      <c r="E75" s="4"/>
      <c r="F75" s="4"/>
      <c r="G75" s="4"/>
      <c r="H75" s="4"/>
      <c r="I75" s="4"/>
      <c r="J75" s="4"/>
    </row>
    <row r="76" spans="1:10" ht="14.25">
      <c r="A76" s="2"/>
      <c r="B76" s="2"/>
      <c r="C76" s="4"/>
      <c r="D76" s="4"/>
      <c r="E76" s="4"/>
      <c r="F76" s="4"/>
      <c r="G76" s="4"/>
      <c r="H76" s="4"/>
      <c r="I76" s="4"/>
      <c r="J76" s="4"/>
    </row>
    <row r="77" spans="1:10" ht="14.25">
      <c r="A77" s="2"/>
      <c r="B77" s="2"/>
      <c r="C77" s="4"/>
      <c r="D77" s="4"/>
      <c r="E77" s="4"/>
      <c r="F77" s="4"/>
      <c r="G77" s="4"/>
      <c r="H77" s="4"/>
      <c r="I77" s="4"/>
      <c r="J77" s="5"/>
    </row>
    <row r="78" spans="1:10" ht="14.25">
      <c r="A78" s="2"/>
      <c r="B78" s="2"/>
      <c r="C78" s="4"/>
      <c r="D78" s="4"/>
      <c r="E78" s="4"/>
      <c r="F78" s="4"/>
      <c r="G78" s="4"/>
      <c r="H78" s="4"/>
      <c r="I78" s="4"/>
      <c r="J78" s="5"/>
    </row>
    <row r="79" spans="1:10" ht="14.25">
      <c r="A79" s="2"/>
      <c r="B79" s="2"/>
      <c r="C79" s="4"/>
      <c r="D79" s="4"/>
      <c r="E79" s="4"/>
      <c r="F79" s="4"/>
      <c r="G79" s="4"/>
      <c r="H79" s="4"/>
      <c r="I79" s="5"/>
      <c r="J79" s="5"/>
    </row>
    <row r="80" spans="1:10" ht="14.25">
      <c r="A80" s="2"/>
      <c r="B80" s="2"/>
      <c r="C80" s="4"/>
      <c r="D80" s="4"/>
      <c r="E80" s="4"/>
      <c r="F80" s="4"/>
      <c r="G80" s="4"/>
      <c r="H80" s="4"/>
      <c r="I80" s="5"/>
      <c r="J80" s="5"/>
    </row>
    <row r="81" spans="1:10" ht="14.25">
      <c r="A81" s="2"/>
      <c r="B81" s="2"/>
      <c r="C81" s="4"/>
      <c r="D81" s="4"/>
      <c r="E81" s="4"/>
      <c r="F81" s="4"/>
      <c r="G81" s="4"/>
      <c r="H81" s="4"/>
      <c r="I81" s="5"/>
      <c r="J81" s="5"/>
    </row>
    <row r="82" spans="1:10" ht="14.25">
      <c r="A82" s="2"/>
      <c r="B82" s="2"/>
      <c r="C82" s="4"/>
      <c r="D82" s="4"/>
      <c r="E82" s="4"/>
      <c r="F82" s="4"/>
      <c r="G82" s="4"/>
      <c r="H82" s="4"/>
      <c r="I82" s="5"/>
      <c r="J82" s="5"/>
    </row>
    <row r="83" spans="1:10" ht="14.25">
      <c r="A83" s="2"/>
      <c r="B83" s="2"/>
      <c r="C83" s="4"/>
      <c r="D83" s="4"/>
      <c r="E83" s="4"/>
      <c r="F83" s="4"/>
      <c r="G83" s="4"/>
      <c r="H83" s="4"/>
      <c r="I83" s="5"/>
      <c r="J83" s="5"/>
    </row>
    <row r="84" spans="1:10" ht="14.25">
      <c r="A84" s="2"/>
      <c r="B84" s="2"/>
      <c r="C84" s="4"/>
      <c r="D84" s="4"/>
      <c r="E84" s="4"/>
      <c r="F84" s="4"/>
      <c r="G84" s="4"/>
      <c r="H84" s="4"/>
      <c r="I84" s="5"/>
      <c r="J84" s="5"/>
    </row>
    <row r="85" spans="1:10" ht="14.25">
      <c r="A85" s="2"/>
      <c r="B85" s="2"/>
      <c r="C85" s="4"/>
      <c r="D85" s="4"/>
      <c r="E85" s="4"/>
      <c r="F85" s="4"/>
      <c r="G85" s="4"/>
      <c r="H85" s="4"/>
      <c r="I85" s="5"/>
      <c r="J85" s="5"/>
    </row>
    <row r="86" spans="1:10" ht="14.25">
      <c r="A86" s="2"/>
      <c r="B86" s="2"/>
      <c r="C86" s="4"/>
      <c r="D86" s="4"/>
      <c r="E86" s="4"/>
      <c r="F86" s="4"/>
      <c r="G86" s="4"/>
      <c r="H86" s="4"/>
      <c r="I86" s="5"/>
      <c r="J86" s="5"/>
    </row>
    <row r="87" spans="1:10" ht="14.25">
      <c r="A87" s="2"/>
      <c r="B87" s="2"/>
      <c r="C87" s="4"/>
      <c r="D87" s="4"/>
      <c r="E87" s="4"/>
      <c r="F87" s="4"/>
      <c r="G87" s="4"/>
      <c r="H87" s="4"/>
      <c r="I87" s="5"/>
      <c r="J87" s="5"/>
    </row>
    <row r="88" spans="1:10" ht="14.25">
      <c r="A88" s="2"/>
      <c r="B88" s="2"/>
      <c r="C88" s="4"/>
      <c r="D88" s="4"/>
      <c r="E88" s="4"/>
      <c r="F88" s="4"/>
      <c r="G88" s="4"/>
      <c r="H88" s="4"/>
      <c r="I88" s="5"/>
      <c r="J88" s="5"/>
    </row>
    <row r="89" spans="1:10" ht="14.25">
      <c r="A89" s="2"/>
      <c r="B89" s="2"/>
      <c r="C89" s="4"/>
      <c r="D89" s="4"/>
      <c r="E89" s="4"/>
      <c r="F89" s="4"/>
      <c r="G89" s="4"/>
      <c r="H89" s="4"/>
      <c r="I89" s="5"/>
      <c r="J89" s="5"/>
    </row>
    <row r="90" spans="1:10" ht="14.25">
      <c r="A90" s="2"/>
      <c r="B90" s="2"/>
      <c r="C90" s="4"/>
      <c r="D90" s="4"/>
      <c r="E90" s="4"/>
      <c r="F90" s="4"/>
      <c r="G90" s="4"/>
      <c r="H90" s="4"/>
      <c r="I90" s="5"/>
      <c r="J90" s="5"/>
    </row>
    <row r="91" spans="1:10" ht="14.25">
      <c r="A91" s="2"/>
      <c r="C91" s="4"/>
      <c r="D91" s="4"/>
      <c r="E91" s="4"/>
      <c r="F91" s="4"/>
      <c r="G91" s="4"/>
      <c r="H91" s="4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5">
      <c r="C96" s="5"/>
      <c r="D96" s="5"/>
      <c r="E96" s="5"/>
      <c r="F96" s="5"/>
      <c r="G96" s="5"/>
      <c r="H96" s="5"/>
      <c r="I96" s="5"/>
      <c r="J96" s="1"/>
    </row>
    <row r="97" spans="3:10" ht="14.25">
      <c r="C97" s="5"/>
      <c r="D97" s="5"/>
      <c r="E97" s="5"/>
      <c r="F97" s="5"/>
      <c r="G97" s="5"/>
      <c r="H97" s="5"/>
      <c r="I97" s="5"/>
      <c r="J97" s="4"/>
    </row>
    <row r="98" spans="3:10" ht="14.25">
      <c r="C98" s="5"/>
      <c r="D98" s="5"/>
      <c r="E98" s="5"/>
      <c r="F98" s="5"/>
      <c r="G98" s="5"/>
      <c r="H98" s="5"/>
      <c r="J98" s="4"/>
    </row>
    <row r="99" spans="3:10" ht="14.25">
      <c r="C99" s="5"/>
      <c r="D99" s="5"/>
      <c r="E99" s="5"/>
      <c r="F99" s="5"/>
      <c r="G99" s="5"/>
      <c r="H99" s="5"/>
      <c r="J99" s="4"/>
    </row>
    <row r="100" spans="3:10" ht="14.25">
      <c r="C100" s="5"/>
      <c r="D100" s="5"/>
      <c r="E100" s="5"/>
      <c r="F100" s="5"/>
      <c r="G100" s="5"/>
      <c r="H100" s="5"/>
      <c r="J100" s="4"/>
    </row>
    <row r="101" spans="3:10" ht="14.25">
      <c r="C101" s="5"/>
      <c r="D101" s="5"/>
      <c r="E101" s="5"/>
      <c r="F101" s="5"/>
      <c r="G101" s="5"/>
      <c r="H101" s="5"/>
      <c r="J101" s="4"/>
    </row>
    <row r="102" spans="3:10" ht="14.25">
      <c r="C102" s="5"/>
      <c r="D102" s="5"/>
      <c r="E102" s="5"/>
      <c r="F102" s="5"/>
      <c r="G102" s="5"/>
      <c r="H102" s="5"/>
      <c r="J102" s="4"/>
    </row>
    <row r="103" spans="3:8" ht="12.75">
      <c r="C103" s="5"/>
      <c r="D103" s="5"/>
      <c r="E103" s="5"/>
      <c r="F103" s="5"/>
      <c r="G103" s="5"/>
      <c r="H103" s="5"/>
    </row>
    <row r="104" spans="3:8" ht="12.75">
      <c r="C104" s="5"/>
      <c r="D104" s="5"/>
      <c r="E104" s="5"/>
      <c r="F104" s="5"/>
      <c r="G104" s="5"/>
      <c r="H104" s="5"/>
    </row>
    <row r="105" spans="3:8" ht="12.75">
      <c r="C105" s="5"/>
      <c r="D105" s="5"/>
      <c r="E105" s="5"/>
      <c r="F105" s="5"/>
      <c r="G105" s="5"/>
      <c r="H105" s="5"/>
    </row>
    <row r="106" spans="3:8" ht="12.75">
      <c r="C106" s="5"/>
      <c r="D106" s="5"/>
      <c r="E106" s="5"/>
      <c r="F106" s="5"/>
      <c r="G106" s="5"/>
      <c r="H106" s="5"/>
    </row>
    <row r="107" spans="3:8" ht="12.75">
      <c r="C107" s="5"/>
      <c r="D107" s="5"/>
      <c r="E107" s="5"/>
      <c r="F107" s="5"/>
      <c r="G107" s="5"/>
      <c r="H107" s="5"/>
    </row>
    <row r="108" spans="3:8" ht="12.75">
      <c r="C108" s="5"/>
      <c r="D108" s="5"/>
      <c r="E108" s="5"/>
      <c r="F108" s="5"/>
      <c r="G108" s="5"/>
      <c r="H108" s="5"/>
    </row>
    <row r="109" spans="3:8" ht="12.75">
      <c r="C109" s="5"/>
      <c r="D109" s="5"/>
      <c r="E109" s="5"/>
      <c r="F109" s="5"/>
      <c r="G109" s="5"/>
      <c r="H109" s="5"/>
    </row>
    <row r="110" spans="3:8" ht="12.75">
      <c r="C110" s="5"/>
      <c r="D110" s="5"/>
      <c r="E110" s="5"/>
      <c r="F110" s="5"/>
      <c r="G110" s="5"/>
      <c r="H110" s="5"/>
    </row>
  </sheetData>
  <sheetProtection/>
  <mergeCells count="4"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Bethlehem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COB</cp:lastModifiedBy>
  <cp:lastPrinted>2013-08-21T18:25:20Z</cp:lastPrinted>
  <dcterms:created xsi:type="dcterms:W3CDTF">1999-08-06T12:36:47Z</dcterms:created>
  <dcterms:modified xsi:type="dcterms:W3CDTF">2013-09-26T15:23:42Z</dcterms:modified>
  <cp:category/>
  <cp:version/>
  <cp:contentType/>
  <cp:contentStatus/>
</cp:coreProperties>
</file>